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lrgroup-my.sharepoint.com/personal/cwyckoff_dlrgroup_com/Documents/Desktop/Union Working/"/>
    </mc:Choice>
  </mc:AlternateContent>
  <xr:revisionPtr revIDLastSave="36" documentId="8_{69D45962-6FD7-4C99-BC50-A56C584DB4F3}" xr6:coauthVersionLast="47" xr6:coauthVersionMax="47" xr10:uidLastSave="{FB4F91CC-A636-4910-B676-7DC26865BE10}"/>
  <bookViews>
    <workbookView xWindow="-10270" yWindow="-20290" windowWidth="17640" windowHeight="19260" firstSheet="1" activeTab="3" xr2:uid="{00000000-000D-0000-FFFF-FFFF00000000}"/>
  </bookViews>
  <sheets>
    <sheet name="bond work" sheetId="4" r:id="rId1"/>
    <sheet name="main adjacent ONLY" sheetId="3" r:id="rId2"/>
    <sheet name="NW Fire" sheetId="2" r:id="rId3"/>
    <sheet name="Combined total project" sheetId="1" r:id="rId4"/>
  </sheets>
  <externalReferences>
    <externalReference r:id="rId5"/>
  </externalReferences>
  <definedNames>
    <definedName name="_xlnm.Print_Area" localSheetId="0">'bond work'!$A$1:$G$224</definedName>
    <definedName name="_xlnm.Print_Area" localSheetId="3">'Combined total project'!$A$1:$G$224</definedName>
    <definedName name="_xlnm.Print_Area" localSheetId="1">'main adjacent ONLY'!$A$1:$G$224</definedName>
    <definedName name="_xlnm.Print_Area" localSheetId="2">'NW Fire'!$A$1:$G$224</definedName>
    <definedName name="_xlnm.Print_Titles" localSheetId="0">'bond work'!$11:$14</definedName>
    <definedName name="_xlnm.Print_Titles" localSheetId="3">'Combined total project'!$11:$14</definedName>
    <definedName name="_xlnm.Print_Titles" localSheetId="1">'main adjacent ONLY'!$11:$14</definedName>
    <definedName name="_xlnm.Print_Titles" localSheetId="2">'NW Fire'!$11:$14</definedName>
    <definedName name="projname">[1]ProjDataSheet!$D$4</definedName>
    <definedName name="rnd">[1]ProjDataSheet!$D$18</definedName>
    <definedName name="Z_2C9B56F5_DC45_4E94_87D5_DFB6269D97C8_.wvu.Cols" localSheetId="0" hidden="1">'bond work'!#REF!,'bond work'!$I:$I,'bond work'!$L:$L,'bond work'!$O:$O,'bond work'!$R:$R,'bond work'!$U:$U</definedName>
    <definedName name="Z_2C9B56F5_DC45_4E94_87D5_DFB6269D97C8_.wvu.Cols" localSheetId="3" hidden="1">'Combined total project'!#REF!,'Combined total project'!$I:$I,'Combined total project'!$L:$L,'Combined total project'!$O:$O,'Combined total project'!$R:$R,'Combined total project'!$U:$U</definedName>
    <definedName name="Z_2C9B56F5_DC45_4E94_87D5_DFB6269D97C8_.wvu.Cols" localSheetId="1" hidden="1">'main adjacent ONLY'!#REF!,'main adjacent ONLY'!$I:$I,'main adjacent ONLY'!$L:$L,'main adjacent ONLY'!$O:$O,'main adjacent ONLY'!$R:$R,'main adjacent ONLY'!$U:$U</definedName>
    <definedName name="Z_2C9B56F5_DC45_4E94_87D5_DFB6269D97C8_.wvu.Cols" localSheetId="2" hidden="1">'NW Fire'!#REF!,'NW Fire'!$I:$I,'NW Fire'!$L:$L,'NW Fire'!$O:$O,'NW Fire'!$R:$R,'NW Fire'!$U:$U</definedName>
    <definedName name="Z_2C9B56F5_DC45_4E94_87D5_DFB6269D97C8_.wvu.PrintArea" localSheetId="0" hidden="1">'bond work'!$A$1:$G$221</definedName>
    <definedName name="Z_2C9B56F5_DC45_4E94_87D5_DFB6269D97C8_.wvu.PrintArea" localSheetId="3" hidden="1">'Combined total project'!$A$1:$G$221</definedName>
    <definedName name="Z_2C9B56F5_DC45_4E94_87D5_DFB6269D97C8_.wvu.PrintArea" localSheetId="1" hidden="1">'main adjacent ONLY'!$A$1:$G$221</definedName>
    <definedName name="Z_2C9B56F5_DC45_4E94_87D5_DFB6269D97C8_.wvu.PrintArea" localSheetId="2" hidden="1">'NW Fire'!$A$1:$G$221</definedName>
    <definedName name="Z_2C9B56F5_DC45_4E94_87D5_DFB6269D97C8_.wvu.PrintTitles" localSheetId="0" hidden="1">'bond work'!$1:$9</definedName>
    <definedName name="Z_2C9B56F5_DC45_4E94_87D5_DFB6269D97C8_.wvu.PrintTitles" localSheetId="3" hidden="1">'Combined total project'!$1:$9</definedName>
    <definedName name="Z_2C9B56F5_DC45_4E94_87D5_DFB6269D97C8_.wvu.PrintTitles" localSheetId="1" hidden="1">'main adjacent ONLY'!$1:$9</definedName>
    <definedName name="Z_2C9B56F5_DC45_4E94_87D5_DFB6269D97C8_.wvu.PrintTitles" localSheetId="2" hidden="1">'NW Fire'!$1:$9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21" i="3" l="1"/>
  <c r="K220" i="3"/>
  <c r="K223" i="2"/>
  <c r="K213" i="2"/>
  <c r="K222" i="2"/>
  <c r="D194" i="4"/>
  <c r="D187" i="4"/>
  <c r="H224" i="1"/>
  <c r="H223" i="1"/>
  <c r="D213" i="2" l="1"/>
  <c r="F213" i="3"/>
  <c r="E213" i="3"/>
  <c r="E213" i="1"/>
  <c r="E187" i="2"/>
  <c r="F213" i="1"/>
  <c r="E195" i="2"/>
  <c r="E196" i="3"/>
  <c r="E196" i="1" s="1"/>
  <c r="E195" i="3"/>
  <c r="H203" i="2"/>
  <c r="H203" i="3"/>
  <c r="F220" i="1"/>
  <c r="F219" i="1"/>
  <c r="F218" i="1"/>
  <c r="F217" i="1"/>
  <c r="F216" i="1"/>
  <c r="F215" i="1"/>
  <c r="F214" i="1"/>
  <c r="E220" i="1"/>
  <c r="E219" i="1"/>
  <c r="E218" i="1"/>
  <c r="E217" i="1"/>
  <c r="E216" i="1"/>
  <c r="E215" i="1"/>
  <c r="E214" i="1"/>
  <c r="D220" i="1"/>
  <c r="D219" i="1"/>
  <c r="D218" i="1"/>
  <c r="D217" i="1"/>
  <c r="D216" i="1"/>
  <c r="D215" i="1"/>
  <c r="D214" i="1"/>
  <c r="F210" i="1"/>
  <c r="F209" i="1"/>
  <c r="F208" i="1"/>
  <c r="F207" i="1"/>
  <c r="F206" i="1"/>
  <c r="F205" i="1"/>
  <c r="D210" i="1"/>
  <c r="D209" i="1"/>
  <c r="D208" i="1"/>
  <c r="D207" i="1"/>
  <c r="D206" i="1"/>
  <c r="D205" i="1"/>
  <c r="F202" i="1"/>
  <c r="F201" i="1"/>
  <c r="F200" i="1"/>
  <c r="F199" i="1"/>
  <c r="F198" i="1"/>
  <c r="F197" i="1"/>
  <c r="F196" i="1"/>
  <c r="F195" i="1"/>
  <c r="F194" i="1"/>
  <c r="F193" i="1"/>
  <c r="F192" i="1"/>
  <c r="E197" i="1"/>
  <c r="E194" i="1"/>
  <c r="D202" i="1"/>
  <c r="D201" i="1"/>
  <c r="D200" i="1"/>
  <c r="D199" i="1"/>
  <c r="D198" i="1"/>
  <c r="D197" i="1"/>
  <c r="D196" i="1"/>
  <c r="D195" i="1"/>
  <c r="D194" i="1"/>
  <c r="D193" i="1"/>
  <c r="D192" i="1"/>
  <c r="F189" i="1"/>
  <c r="F188" i="1"/>
  <c r="F187" i="1"/>
  <c r="E188" i="1"/>
  <c r="E187" i="1"/>
  <c r="D189" i="1"/>
  <c r="D188" i="1"/>
  <c r="D187" i="1"/>
  <c r="F184" i="1"/>
  <c r="F183" i="1"/>
  <c r="F182" i="1"/>
  <c r="D184" i="1"/>
  <c r="D183" i="1"/>
  <c r="D182" i="1"/>
  <c r="F179" i="1"/>
  <c r="F178" i="1"/>
  <c r="F177" i="1"/>
  <c r="F176" i="1"/>
  <c r="D179" i="1"/>
  <c r="D178" i="1"/>
  <c r="D177" i="1"/>
  <c r="D176" i="1"/>
  <c r="F173" i="1"/>
  <c r="F172" i="1"/>
  <c r="F171" i="1"/>
  <c r="F170" i="1"/>
  <c r="D173" i="1"/>
  <c r="D172" i="1"/>
  <c r="D171" i="1"/>
  <c r="D170" i="1"/>
  <c r="F167" i="1"/>
  <c r="D167" i="1"/>
  <c r="F164" i="1"/>
  <c r="F163" i="1"/>
  <c r="F162" i="1"/>
  <c r="F161" i="1"/>
  <c r="F160" i="1"/>
  <c r="F159" i="1"/>
  <c r="D164" i="1"/>
  <c r="D163" i="1"/>
  <c r="D162" i="1"/>
  <c r="D161" i="1"/>
  <c r="D160" i="1"/>
  <c r="D159" i="1"/>
  <c r="F156" i="1"/>
  <c r="F155" i="1"/>
  <c r="F154" i="1"/>
  <c r="F153" i="1"/>
  <c r="F152" i="1"/>
  <c r="F151" i="1"/>
  <c r="D156" i="1"/>
  <c r="D155" i="1"/>
  <c r="D154" i="1"/>
  <c r="D153" i="1"/>
  <c r="D152" i="1"/>
  <c r="D151" i="1"/>
  <c r="F148" i="1"/>
  <c r="D148" i="1"/>
  <c r="F145" i="1"/>
  <c r="F144" i="1"/>
  <c r="F143" i="1"/>
  <c r="D145" i="1"/>
  <c r="D144" i="1"/>
  <c r="D143" i="1"/>
  <c r="F140" i="1"/>
  <c r="F139" i="1"/>
  <c r="F138" i="1"/>
  <c r="F137" i="1"/>
  <c r="D140" i="1"/>
  <c r="D139" i="1"/>
  <c r="D138" i="1"/>
  <c r="D137" i="1"/>
  <c r="F134" i="1"/>
  <c r="F133" i="1"/>
  <c r="F132" i="1"/>
  <c r="F131" i="1"/>
  <c r="F130" i="1"/>
  <c r="F129" i="1"/>
  <c r="D134" i="1"/>
  <c r="D133" i="1"/>
  <c r="D132" i="1"/>
  <c r="D131" i="1"/>
  <c r="D130" i="1"/>
  <c r="D129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F82" i="1"/>
  <c r="F81" i="1"/>
  <c r="F80" i="1"/>
  <c r="F79" i="1"/>
  <c r="F78" i="1"/>
  <c r="F77" i="1"/>
  <c r="F76" i="1"/>
  <c r="F75" i="1"/>
  <c r="F74" i="1"/>
  <c r="F73" i="1"/>
  <c r="D82" i="1"/>
  <c r="D81" i="1"/>
  <c r="D80" i="1"/>
  <c r="D79" i="1"/>
  <c r="D78" i="1"/>
  <c r="D77" i="1"/>
  <c r="D76" i="1"/>
  <c r="D75" i="1"/>
  <c r="D74" i="1"/>
  <c r="D73" i="1"/>
  <c r="F70" i="1"/>
  <c r="F69" i="1"/>
  <c r="F68" i="1"/>
  <c r="F67" i="1"/>
  <c r="F66" i="1"/>
  <c r="F65" i="1"/>
  <c r="F64" i="1"/>
  <c r="F63" i="1"/>
  <c r="F62" i="1"/>
  <c r="F61" i="1"/>
  <c r="D70" i="1"/>
  <c r="D69" i="1"/>
  <c r="D68" i="1"/>
  <c r="D67" i="1"/>
  <c r="D66" i="1"/>
  <c r="D65" i="1"/>
  <c r="D64" i="1"/>
  <c r="D63" i="1"/>
  <c r="D62" i="1"/>
  <c r="D61" i="1"/>
  <c r="F60" i="1"/>
  <c r="D60" i="1"/>
  <c r="F59" i="1"/>
  <c r="D59" i="1"/>
  <c r="F58" i="1"/>
  <c r="D58" i="1"/>
  <c r="F57" i="1"/>
  <c r="D57" i="1"/>
  <c r="F54" i="1"/>
  <c r="D54" i="1"/>
  <c r="F53" i="1"/>
  <c r="D53" i="1"/>
  <c r="F52" i="1"/>
  <c r="D52" i="1"/>
  <c r="F51" i="1"/>
  <c r="D51" i="1"/>
  <c r="F50" i="1"/>
  <c r="D50" i="1"/>
  <c r="F47" i="1"/>
  <c r="D47" i="1"/>
  <c r="F46" i="1"/>
  <c r="D46" i="1"/>
  <c r="F45" i="1"/>
  <c r="D45" i="1"/>
  <c r="F44" i="1"/>
  <c r="D44" i="1"/>
  <c r="F43" i="1"/>
  <c r="D43" i="1"/>
  <c r="F40" i="1"/>
  <c r="D40" i="1"/>
  <c r="F39" i="1"/>
  <c r="D39" i="1"/>
  <c r="F38" i="1"/>
  <c r="D38" i="1"/>
  <c r="F37" i="1"/>
  <c r="D37" i="1"/>
  <c r="F36" i="1"/>
  <c r="D36" i="1"/>
  <c r="F35" i="1"/>
  <c r="D35" i="1"/>
  <c r="F32" i="1"/>
  <c r="D32" i="1"/>
  <c r="F31" i="1"/>
  <c r="D31" i="1"/>
  <c r="F30" i="1"/>
  <c r="D30" i="1"/>
  <c r="F29" i="1"/>
  <c r="D29" i="1"/>
  <c r="F28" i="1"/>
  <c r="D28" i="1"/>
  <c r="F27" i="1"/>
  <c r="D27" i="1"/>
  <c r="F24" i="1"/>
  <c r="E24" i="1"/>
  <c r="D24" i="1"/>
  <c r="F23" i="1"/>
  <c r="E23" i="1"/>
  <c r="D23" i="1"/>
  <c r="F22" i="1"/>
  <c r="E22" i="1"/>
  <c r="D22" i="1"/>
  <c r="F19" i="1"/>
  <c r="D19" i="1"/>
  <c r="F18" i="1"/>
  <c r="E18" i="1"/>
  <c r="D18" i="1"/>
  <c r="F17" i="1"/>
  <c r="D17" i="1"/>
  <c r="F16" i="1"/>
  <c r="H213" i="1" l="1"/>
  <c r="E195" i="1"/>
  <c r="D16" i="1"/>
  <c r="D214" i="4"/>
  <c r="D220" i="4"/>
  <c r="D218" i="4"/>
  <c r="D216" i="4"/>
  <c r="D217" i="4"/>
  <c r="D163" i="4"/>
  <c r="D165" i="4" s="1"/>
  <c r="A165" i="4" s="1"/>
  <c r="D116" i="4"/>
  <c r="D126" i="4"/>
  <c r="A220" i="4"/>
  <c r="A219" i="4"/>
  <c r="A218" i="4"/>
  <c r="A217" i="4"/>
  <c r="A214" i="4"/>
  <c r="F221" i="4"/>
  <c r="F11" i="4" s="1"/>
  <c r="E221" i="4"/>
  <c r="E11" i="4" s="1"/>
  <c r="E211" i="4"/>
  <c r="D211" i="4"/>
  <c r="F211" i="4"/>
  <c r="F203" i="4"/>
  <c r="D203" i="4"/>
  <c r="E203" i="4"/>
  <c r="F190" i="4"/>
  <c r="E190" i="4"/>
  <c r="D190" i="4"/>
  <c r="F185" i="4"/>
  <c r="E185" i="4"/>
  <c r="D185" i="4"/>
  <c r="F180" i="4"/>
  <c r="E180" i="4"/>
  <c r="D180" i="4"/>
  <c r="F174" i="4"/>
  <c r="E174" i="4"/>
  <c r="D174" i="4"/>
  <c r="F168" i="4"/>
  <c r="E168" i="4"/>
  <c r="D168" i="4"/>
  <c r="F165" i="4"/>
  <c r="E165" i="4"/>
  <c r="F157" i="4"/>
  <c r="E157" i="4"/>
  <c r="D157" i="4"/>
  <c r="A157" i="4" s="1"/>
  <c r="F149" i="4"/>
  <c r="E149" i="4"/>
  <c r="D149" i="4"/>
  <c r="A149" i="4" s="1"/>
  <c r="F146" i="4"/>
  <c r="E146" i="4"/>
  <c r="D146" i="4"/>
  <c r="F141" i="4"/>
  <c r="E141" i="4"/>
  <c r="D141" i="4"/>
  <c r="F135" i="4"/>
  <c r="E135" i="4"/>
  <c r="D135" i="4"/>
  <c r="F127" i="4"/>
  <c r="E127" i="4"/>
  <c r="F113" i="4"/>
  <c r="E113" i="4"/>
  <c r="D113" i="4"/>
  <c r="F98" i="4"/>
  <c r="E98" i="4"/>
  <c r="D98" i="4"/>
  <c r="F83" i="4"/>
  <c r="E83" i="4"/>
  <c r="D83" i="4"/>
  <c r="F71" i="4"/>
  <c r="E71" i="4"/>
  <c r="D71" i="4"/>
  <c r="F55" i="4"/>
  <c r="E55" i="4"/>
  <c r="D55" i="4"/>
  <c r="F48" i="4"/>
  <c r="E48" i="4"/>
  <c r="D48" i="4"/>
  <c r="F41" i="4"/>
  <c r="E41" i="4"/>
  <c r="D41" i="4"/>
  <c r="A41" i="4"/>
  <c r="F33" i="4"/>
  <c r="E33" i="4"/>
  <c r="D33" i="4"/>
  <c r="A33" i="4" s="1"/>
  <c r="F25" i="4"/>
  <c r="E25" i="4"/>
  <c r="D25" i="4"/>
  <c r="F20" i="4"/>
  <c r="E20" i="4"/>
  <c r="D20" i="4"/>
  <c r="A174" i="4" l="1"/>
  <c r="D127" i="4"/>
  <c r="A127" i="4" s="1"/>
  <c r="A135" i="4"/>
  <c r="A180" i="4"/>
  <c r="A185" i="4"/>
  <c r="A83" i="4"/>
  <c r="A71" i="4"/>
  <c r="A55" i="4"/>
  <c r="A141" i="4"/>
  <c r="A98" i="4"/>
  <c r="A146" i="4"/>
  <c r="A113" i="4"/>
  <c r="A48" i="4"/>
  <c r="A168" i="4"/>
  <c r="A190" i="4"/>
  <c r="A211" i="4"/>
  <c r="D212" i="4"/>
  <c r="A203" i="4"/>
  <c r="F212" i="4"/>
  <c r="F222" i="4" s="1"/>
  <c r="A25" i="4"/>
  <c r="E212" i="4"/>
  <c r="E222" i="4" s="1"/>
  <c r="A20" i="4"/>
  <c r="A220" i="3"/>
  <c r="A219" i="3"/>
  <c r="F218" i="3"/>
  <c r="E218" i="3"/>
  <c r="D218" i="3"/>
  <c r="A218" i="3"/>
  <c r="F217" i="3"/>
  <c r="F221" i="3" s="1"/>
  <c r="F11" i="3" s="1"/>
  <c r="E217" i="3"/>
  <c r="E221" i="3" s="1"/>
  <c r="E11" i="3" s="1"/>
  <c r="D217" i="3"/>
  <c r="A217" i="3"/>
  <c r="A214" i="3"/>
  <c r="F211" i="3"/>
  <c r="A211" i="3" s="1"/>
  <c r="E211" i="3"/>
  <c r="D211" i="3"/>
  <c r="F205" i="3"/>
  <c r="F203" i="3"/>
  <c r="E203" i="3"/>
  <c r="D203" i="3"/>
  <c r="E197" i="3"/>
  <c r="E194" i="3"/>
  <c r="F190" i="3"/>
  <c r="D190" i="3"/>
  <c r="E187" i="3"/>
  <c r="E190" i="3" s="1"/>
  <c r="F185" i="3"/>
  <c r="E185" i="3"/>
  <c r="D185" i="3"/>
  <c r="A185" i="3" s="1"/>
  <c r="F180" i="3"/>
  <c r="E180" i="3"/>
  <c r="D180" i="3"/>
  <c r="A180" i="3" s="1"/>
  <c r="F174" i="3"/>
  <c r="E174" i="3"/>
  <c r="D174" i="3"/>
  <c r="A174" i="3" s="1"/>
  <c r="F168" i="3"/>
  <c r="E168" i="3"/>
  <c r="D168" i="3"/>
  <c r="A168" i="3"/>
  <c r="F165" i="3"/>
  <c r="E165" i="3"/>
  <c r="D165" i="3"/>
  <c r="A165" i="3" s="1"/>
  <c r="F157" i="3"/>
  <c r="E157" i="3"/>
  <c r="D157" i="3"/>
  <c r="A157" i="3" s="1"/>
  <c r="F149" i="3"/>
  <c r="E149" i="3"/>
  <c r="D149" i="3"/>
  <c r="A149" i="3" s="1"/>
  <c r="F146" i="3"/>
  <c r="E146" i="3"/>
  <c r="D146" i="3"/>
  <c r="A146" i="3"/>
  <c r="F141" i="3"/>
  <c r="E141" i="3"/>
  <c r="D141" i="3"/>
  <c r="A141" i="3" s="1"/>
  <c r="F135" i="3"/>
  <c r="E135" i="3"/>
  <c r="D135" i="3"/>
  <c r="A135" i="3" s="1"/>
  <c r="F127" i="3"/>
  <c r="E127" i="3"/>
  <c r="D127" i="3"/>
  <c r="A127" i="3" s="1"/>
  <c r="F113" i="3"/>
  <c r="E113" i="3"/>
  <c r="D113" i="3"/>
  <c r="A113" i="3"/>
  <c r="F98" i="3"/>
  <c r="E98" i="3"/>
  <c r="D98" i="3"/>
  <c r="A98" i="3" s="1"/>
  <c r="F83" i="3"/>
  <c r="E83" i="3"/>
  <c r="D83" i="3"/>
  <c r="A83" i="3" s="1"/>
  <c r="F71" i="3"/>
  <c r="E71" i="3"/>
  <c r="D71" i="3"/>
  <c r="A71" i="3" s="1"/>
  <c r="F55" i="3"/>
  <c r="E55" i="3"/>
  <c r="D55" i="3"/>
  <c r="A55" i="3"/>
  <c r="F48" i="3"/>
  <c r="E48" i="3"/>
  <c r="D48" i="3"/>
  <c r="A48" i="3" s="1"/>
  <c r="F41" i="3"/>
  <c r="E41" i="3"/>
  <c r="D41" i="3"/>
  <c r="A41" i="3" s="1"/>
  <c r="F33" i="3"/>
  <c r="E33" i="3"/>
  <c r="D33" i="3"/>
  <c r="A33" i="3" s="1"/>
  <c r="F25" i="3"/>
  <c r="F212" i="3" s="1"/>
  <c r="E25" i="3"/>
  <c r="D25" i="3"/>
  <c r="A25" i="3"/>
  <c r="F20" i="3"/>
  <c r="E20" i="3"/>
  <c r="D20" i="3"/>
  <c r="A203" i="3" l="1"/>
  <c r="D212" i="3"/>
  <c r="D224" i="4"/>
  <c r="A223" i="4"/>
  <c r="E212" i="3"/>
  <c r="E222" i="3" s="1"/>
  <c r="H221" i="3" s="1"/>
  <c r="A190" i="3"/>
  <c r="F222" i="3"/>
  <c r="H220" i="3" s="1"/>
  <c r="A20" i="3"/>
  <c r="A223" i="3" s="1"/>
  <c r="D224" i="3" l="1"/>
  <c r="D220" i="2"/>
  <c r="A220" i="2"/>
  <c r="D219" i="2"/>
  <c r="A219" i="2"/>
  <c r="F218" i="2"/>
  <c r="E218" i="2"/>
  <c r="D218" i="2"/>
  <c r="A218" i="2"/>
  <c r="F217" i="2"/>
  <c r="E217" i="2"/>
  <c r="E221" i="2" s="1"/>
  <c r="E11" i="2" s="1"/>
  <c r="D217" i="2"/>
  <c r="A217" i="2"/>
  <c r="D216" i="2"/>
  <c r="D214" i="2"/>
  <c r="A214" i="2"/>
  <c r="F221" i="2"/>
  <c r="F11" i="2" s="1"/>
  <c r="F211" i="2"/>
  <c r="E211" i="2"/>
  <c r="D211" i="2"/>
  <c r="A211" i="2" s="1"/>
  <c r="D202" i="2"/>
  <c r="D203" i="2" s="1"/>
  <c r="E197" i="2"/>
  <c r="F195" i="2"/>
  <c r="F203" i="2" s="1"/>
  <c r="E194" i="2"/>
  <c r="E203" i="2" s="1"/>
  <c r="D190" i="2"/>
  <c r="F187" i="2"/>
  <c r="F190" i="2" s="1"/>
  <c r="E190" i="2"/>
  <c r="F185" i="2"/>
  <c r="E185" i="2"/>
  <c r="D185" i="2"/>
  <c r="A185" i="2" s="1"/>
  <c r="F180" i="2"/>
  <c r="E180" i="2"/>
  <c r="D180" i="2"/>
  <c r="A180" i="2"/>
  <c r="F174" i="2"/>
  <c r="E174" i="2"/>
  <c r="A174" i="2" s="1"/>
  <c r="D174" i="2"/>
  <c r="F168" i="2"/>
  <c r="E168" i="2"/>
  <c r="D168" i="2"/>
  <c r="A168" i="2"/>
  <c r="F165" i="2"/>
  <c r="E165" i="2"/>
  <c r="D165" i="2"/>
  <c r="A165" i="2" s="1"/>
  <c r="F157" i="2"/>
  <c r="E157" i="2"/>
  <c r="D157" i="2"/>
  <c r="A157" i="2"/>
  <c r="F149" i="2"/>
  <c r="E149" i="2"/>
  <c r="A149" i="2" s="1"/>
  <c r="D149" i="2"/>
  <c r="F146" i="2"/>
  <c r="E146" i="2"/>
  <c r="D146" i="2"/>
  <c r="A146" i="2"/>
  <c r="F141" i="2"/>
  <c r="E141" i="2"/>
  <c r="D141" i="2"/>
  <c r="A141" i="2" s="1"/>
  <c r="F135" i="2"/>
  <c r="E135" i="2"/>
  <c r="D135" i="2"/>
  <c r="A135" i="2"/>
  <c r="F127" i="2"/>
  <c r="E127" i="2"/>
  <c r="A127" i="2" s="1"/>
  <c r="D127" i="2"/>
  <c r="F113" i="2"/>
  <c r="E113" i="2"/>
  <c r="D113" i="2"/>
  <c r="A113" i="2"/>
  <c r="F98" i="2"/>
  <c r="E98" i="2"/>
  <c r="D98" i="2"/>
  <c r="A98" i="2" s="1"/>
  <c r="F83" i="2"/>
  <c r="E83" i="2"/>
  <c r="D83" i="2"/>
  <c r="A83" i="2"/>
  <c r="F71" i="2"/>
  <c r="E71" i="2"/>
  <c r="A71" i="2" s="1"/>
  <c r="D71" i="2"/>
  <c r="F55" i="2"/>
  <c r="E55" i="2"/>
  <c r="D55" i="2"/>
  <c r="A55" i="2"/>
  <c r="F48" i="2"/>
  <c r="E48" i="2"/>
  <c r="D48" i="2"/>
  <c r="A48" i="2" s="1"/>
  <c r="F41" i="2"/>
  <c r="E41" i="2"/>
  <c r="D41" i="2"/>
  <c r="A41" i="2"/>
  <c r="F33" i="2"/>
  <c r="E33" i="2"/>
  <c r="A33" i="2" s="1"/>
  <c r="D33" i="2"/>
  <c r="F25" i="2"/>
  <c r="E25" i="2"/>
  <c r="D25" i="2"/>
  <c r="A25" i="2"/>
  <c r="F20" i="2"/>
  <c r="F212" i="2" s="1"/>
  <c r="E20" i="2"/>
  <c r="D20" i="2"/>
  <c r="A20" i="2" s="1"/>
  <c r="E212" i="2" l="1"/>
  <c r="K212" i="2" s="1"/>
  <c r="A203" i="2"/>
  <c r="F222" i="2"/>
  <c r="H219" i="2" s="1"/>
  <c r="N212" i="2"/>
  <c r="A190" i="2"/>
  <c r="D212" i="2"/>
  <c r="E222" i="2" l="1"/>
  <c r="A223" i="2"/>
  <c r="D224" i="2" l="1"/>
  <c r="H220" i="2"/>
  <c r="D221" i="2"/>
  <c r="D11" i="2" s="1"/>
  <c r="D213" i="4"/>
  <c r="H213" i="2"/>
  <c r="D222" i="2"/>
  <c r="D223" i="2" l="1"/>
  <c r="H222" i="2"/>
  <c r="F20" i="1"/>
  <c r="E20" i="1"/>
  <c r="D20" i="1"/>
  <c r="F221" i="1" l="1"/>
  <c r="E221" i="1"/>
  <c r="F180" i="1" l="1"/>
  <c r="E180" i="1"/>
  <c r="D180" i="1"/>
  <c r="F185" i="1"/>
  <c r="E185" i="1"/>
  <c r="D185" i="1"/>
  <c r="F174" i="1"/>
  <c r="E174" i="1"/>
  <c r="D174" i="1"/>
  <c r="E165" i="1"/>
  <c r="F157" i="1"/>
  <c r="E157" i="1"/>
  <c r="D157" i="1"/>
  <c r="F149" i="1"/>
  <c r="E149" i="1"/>
  <c r="D149" i="1"/>
  <c r="F141" i="1"/>
  <c r="E141" i="1"/>
  <c r="D141" i="1"/>
  <c r="F135" i="1"/>
  <c r="E135" i="1"/>
  <c r="D135" i="1"/>
  <c r="F113" i="1"/>
  <c r="E113" i="1"/>
  <c r="D113" i="1"/>
  <c r="D33" i="1"/>
  <c r="E33" i="1"/>
  <c r="F33" i="1"/>
  <c r="F71" i="1"/>
  <c r="E71" i="1"/>
  <c r="D71" i="1"/>
  <c r="E55" i="1"/>
  <c r="D55" i="1"/>
  <c r="F48" i="1"/>
  <c r="E48" i="1"/>
  <c r="D48" i="1"/>
  <c r="F25" i="1"/>
  <c r="E25" i="1"/>
  <c r="D25" i="1"/>
  <c r="F127" i="1"/>
  <c r="E127" i="1"/>
  <c r="D127" i="1"/>
  <c r="F211" i="1"/>
  <c r="E211" i="1"/>
  <c r="D211" i="1"/>
  <c r="F203" i="1"/>
  <c r="E203" i="1"/>
  <c r="D203" i="1"/>
  <c r="F190" i="1" l="1"/>
  <c r="E190" i="1"/>
  <c r="D190" i="1"/>
  <c r="F168" i="1"/>
  <c r="E168" i="1"/>
  <c r="D168" i="1"/>
  <c r="D41" i="1" l="1"/>
  <c r="E41" i="1"/>
  <c r="F41" i="1"/>
  <c r="F55" i="1"/>
  <c r="D83" i="1"/>
  <c r="E83" i="1"/>
  <c r="F83" i="1"/>
  <c r="D98" i="1"/>
  <c r="E98" i="1"/>
  <c r="F98" i="1"/>
  <c r="D146" i="1"/>
  <c r="E146" i="1"/>
  <c r="F146" i="1"/>
  <c r="D165" i="1"/>
  <c r="F165" i="1"/>
  <c r="E212" i="1" l="1"/>
  <c r="E222" i="1" s="1"/>
  <c r="D212" i="1"/>
  <c r="F212" i="1"/>
  <c r="F222" i="1" s="1"/>
  <c r="E11" i="1"/>
  <c r="D224" i="1" l="1"/>
  <c r="F11" i="1"/>
  <c r="A217" i="1" l="1"/>
  <c r="A214" i="1"/>
  <c r="A218" i="1"/>
  <c r="A220" i="1"/>
  <c r="A219" i="1"/>
  <c r="A135" i="1"/>
  <c r="A180" i="1"/>
  <c r="A203" i="1"/>
  <c r="A185" i="1"/>
  <c r="A157" i="1"/>
  <c r="A149" i="1"/>
  <c r="A33" i="1"/>
  <c r="A48" i="1"/>
  <c r="A211" i="1"/>
  <c r="A71" i="1"/>
  <c r="A113" i="1"/>
  <c r="A25" i="1"/>
  <c r="A174" i="1"/>
  <c r="A127" i="1"/>
  <c r="A141" i="1"/>
  <c r="A168" i="1"/>
  <c r="A190" i="1"/>
  <c r="A20" i="1"/>
  <c r="A165" i="1"/>
  <c r="A55" i="1"/>
  <c r="A98" i="1"/>
  <c r="A41" i="1"/>
  <c r="A83" i="1"/>
  <c r="A146" i="1"/>
  <c r="A223" i="1" l="1"/>
  <c r="H213" i="4"/>
  <c r="H213" i="3"/>
  <c r="K213" i="3" s="1"/>
  <c r="D221" i="3"/>
  <c r="D222" i="3" s="1"/>
  <c r="K213" i="4" l="1"/>
  <c r="D223" i="3"/>
  <c r="H222" i="3"/>
  <c r="D11" i="3"/>
  <c r="D213" i="1"/>
  <c r="D221" i="1" s="1"/>
  <c r="D11" i="1" s="1"/>
  <c r="D221" i="4"/>
  <c r="D222" i="1" l="1"/>
  <c r="D11" i="4"/>
  <c r="D222" i="4"/>
  <c r="D223" i="4" s="1"/>
  <c r="D223" i="1" l="1"/>
  <c r="H222" i="1"/>
</calcChain>
</file>

<file path=xl/sharedStrings.xml><?xml version="1.0" encoding="utf-8"?>
<sst xmlns="http://schemas.openxmlformats.org/spreadsheetml/2006/main" count="1619" uniqueCount="395">
  <si>
    <t>School District</t>
  </si>
  <si>
    <t>Architect Name</t>
  </si>
  <si>
    <t>County</t>
  </si>
  <si>
    <t>Div 1</t>
  </si>
  <si>
    <t>Div 2</t>
  </si>
  <si>
    <t>site demolition/removal</t>
  </si>
  <si>
    <t>survey</t>
  </si>
  <si>
    <t>dust control</t>
  </si>
  <si>
    <t>drywells</t>
  </si>
  <si>
    <t>track off pads</t>
  </si>
  <si>
    <t>earthwork/mass excavation</t>
  </si>
  <si>
    <t>import/export dirt</t>
  </si>
  <si>
    <t>stormwater/drainage</t>
  </si>
  <si>
    <t>asphalt/paving</t>
  </si>
  <si>
    <t>parking</t>
  </si>
  <si>
    <t>soil treatment</t>
  </si>
  <si>
    <t>site electrical</t>
  </si>
  <si>
    <t>striping/signage</t>
  </si>
  <si>
    <t>site masonry</t>
  </si>
  <si>
    <t>site utilities</t>
  </si>
  <si>
    <t>trash enclosures</t>
  </si>
  <si>
    <t>ballfield backstop</t>
  </si>
  <si>
    <t>site basketball courts</t>
  </si>
  <si>
    <t>sports fields</t>
  </si>
  <si>
    <t>chainlink fencing</t>
  </si>
  <si>
    <t>wrought iron fencing</t>
  </si>
  <si>
    <t>block fencing</t>
  </si>
  <si>
    <t>Division 2 total</t>
  </si>
  <si>
    <t>Div 3</t>
  </si>
  <si>
    <t>footings/walls</t>
  </si>
  <si>
    <t>slabs</t>
  </si>
  <si>
    <t xml:space="preserve">building </t>
  </si>
  <si>
    <t>retaining walls</t>
  </si>
  <si>
    <t>rebar</t>
  </si>
  <si>
    <t>precast concrete</t>
  </si>
  <si>
    <t>Division 3 total</t>
  </si>
  <si>
    <t>Div 4</t>
  </si>
  <si>
    <t>masonry walls</t>
  </si>
  <si>
    <t>masonry columns</t>
  </si>
  <si>
    <t>stonework</t>
  </si>
  <si>
    <t>Division 4 total</t>
  </si>
  <si>
    <t>Div 5</t>
  </si>
  <si>
    <t>METALS</t>
  </si>
  <si>
    <t>structural steel</t>
  </si>
  <si>
    <t>stairs</t>
  </si>
  <si>
    <t>metal decking</t>
  </si>
  <si>
    <t>architectural steel</t>
  </si>
  <si>
    <t>miscellaneous steel</t>
  </si>
  <si>
    <t>Division 5 total</t>
  </si>
  <si>
    <t>Div 6</t>
  </si>
  <si>
    <t>rough carpentry structure</t>
  </si>
  <si>
    <t>wood decking</t>
  </si>
  <si>
    <t>finish carpentry</t>
  </si>
  <si>
    <t>plastic/glass fiber</t>
  </si>
  <si>
    <t>Division 6 total</t>
  </si>
  <si>
    <t>Div 7</t>
  </si>
  <si>
    <t>THERMAL/MOISTURE</t>
  </si>
  <si>
    <t>waterproofing/dampproofing</t>
  </si>
  <si>
    <t>building insulation</t>
  </si>
  <si>
    <t>membrane roofing</t>
  </si>
  <si>
    <t>foam roof</t>
  </si>
  <si>
    <t>metal roof</t>
  </si>
  <si>
    <t>roof shingles</t>
  </si>
  <si>
    <t>roof tiles</t>
  </si>
  <si>
    <t>general sheet metal</t>
  </si>
  <si>
    <t>roof accessories</t>
  </si>
  <si>
    <t>sprayed fireproofing</t>
  </si>
  <si>
    <t>firestopping</t>
  </si>
  <si>
    <t>joint sealants</t>
  </si>
  <si>
    <t>Division 7 total</t>
  </si>
  <si>
    <t>Div 8</t>
  </si>
  <si>
    <t>doors &amp; frames</t>
  </si>
  <si>
    <t>hardware</t>
  </si>
  <si>
    <t>storefronts</t>
  </si>
  <si>
    <t>automatic doors</t>
  </si>
  <si>
    <t>overhead doors</t>
  </si>
  <si>
    <t>windows</t>
  </si>
  <si>
    <t>skylights</t>
  </si>
  <si>
    <t>curtain walls</t>
  </si>
  <si>
    <t>glass &amp; glazing</t>
  </si>
  <si>
    <t>Division 8 total</t>
  </si>
  <si>
    <t>Div 9</t>
  </si>
  <si>
    <t>FINISHES</t>
  </si>
  <si>
    <t>stucco/EIFS systems</t>
  </si>
  <si>
    <t>interior metal studs/gypsum board</t>
  </si>
  <si>
    <t>exterior metal stud framing</t>
  </si>
  <si>
    <t>decorative plaster</t>
  </si>
  <si>
    <t>acoustical ceilings</t>
  </si>
  <si>
    <t>ceramic tile</t>
  </si>
  <si>
    <t>resilient flooring</t>
  </si>
  <si>
    <t>carpet</t>
  </si>
  <si>
    <t>sound panels</t>
  </si>
  <si>
    <t>epoxy</t>
  </si>
  <si>
    <t>sealed floors</t>
  </si>
  <si>
    <t>painting</t>
  </si>
  <si>
    <t>fiberglass reinforced panels</t>
  </si>
  <si>
    <t>Division 9 total</t>
  </si>
  <si>
    <t>Div 10</t>
  </si>
  <si>
    <t>SPECIALTIES</t>
  </si>
  <si>
    <t>visual display boards</t>
  </si>
  <si>
    <t>toilet partitions &amp; accessories</t>
  </si>
  <si>
    <t>projection screens</t>
  </si>
  <si>
    <t>wall protection</t>
  </si>
  <si>
    <t>operable partitions/walls</t>
  </si>
  <si>
    <t>flagpoles</t>
  </si>
  <si>
    <t>cubicle track &amp; curtain</t>
  </si>
  <si>
    <t xml:space="preserve">signage </t>
  </si>
  <si>
    <t>lockers</t>
  </si>
  <si>
    <t>fire exttinguishers &amp; cabinets</t>
  </si>
  <si>
    <t>knox box</t>
  </si>
  <si>
    <t>awnings</t>
  </si>
  <si>
    <t>storage shelving</t>
  </si>
  <si>
    <t>Division 10 total</t>
  </si>
  <si>
    <t>Div 11</t>
  </si>
  <si>
    <t>EQUIPMENT</t>
  </si>
  <si>
    <t>stage curtain/equipment</t>
  </si>
  <si>
    <t>library equipment</t>
  </si>
  <si>
    <t>audio/visual equipment</t>
  </si>
  <si>
    <t>kitchen equipment</t>
  </si>
  <si>
    <t>sports/PE equipment</t>
  </si>
  <si>
    <t>playground equipment</t>
  </si>
  <si>
    <t>canopy/ramada</t>
  </si>
  <si>
    <t>bike racks</t>
  </si>
  <si>
    <t>Division 11 total</t>
  </si>
  <si>
    <t>Div 12</t>
  </si>
  <si>
    <t>FURNISHINGS</t>
  </si>
  <si>
    <t>metal casework</t>
  </si>
  <si>
    <t>plastic laminate casework</t>
  </si>
  <si>
    <t>auditorium seating</t>
  </si>
  <si>
    <t>window coverings</t>
  </si>
  <si>
    <t>Division 12 total</t>
  </si>
  <si>
    <t>Div 13</t>
  </si>
  <si>
    <t>SPECIAL CONST</t>
  </si>
  <si>
    <t>shelters</t>
  </si>
  <si>
    <t>metal buildings</t>
  </si>
  <si>
    <t>bleachers</t>
  </si>
  <si>
    <t>equipment/storage enclosures</t>
  </si>
  <si>
    <t>swimming pools</t>
  </si>
  <si>
    <t>surveillance/alarm</t>
  </si>
  <si>
    <t>Division 13 total</t>
  </si>
  <si>
    <t>Div 14</t>
  </si>
  <si>
    <t>CONVEYING</t>
  </si>
  <si>
    <t>elevators</t>
  </si>
  <si>
    <t>wheelchair lifts</t>
  </si>
  <si>
    <t>material handling</t>
  </si>
  <si>
    <t>Division 14 total</t>
  </si>
  <si>
    <t>MECHANICAL</t>
  </si>
  <si>
    <t>mechanical insulation</t>
  </si>
  <si>
    <t>fire protection/sprinklers</t>
  </si>
  <si>
    <t>plumbing fixtures</t>
  </si>
  <si>
    <t>wells</t>
  </si>
  <si>
    <t>HVAC - package units</t>
  </si>
  <si>
    <t>HVAC - split system</t>
  </si>
  <si>
    <t>HVAC - evaporative</t>
  </si>
  <si>
    <t>ELECTRICAL</t>
  </si>
  <si>
    <t>electrical</t>
  </si>
  <si>
    <t>fire alarm system</t>
  </si>
  <si>
    <t>security system</t>
  </si>
  <si>
    <t>data cabling</t>
  </si>
  <si>
    <t>intercom</t>
  </si>
  <si>
    <t>communications/phone</t>
  </si>
  <si>
    <t>TV cabling</t>
  </si>
  <si>
    <t>exterior lighting</t>
  </si>
  <si>
    <t>generators</t>
  </si>
  <si>
    <t>EMS</t>
  </si>
  <si>
    <t xml:space="preserve">Subtotal  </t>
  </si>
  <si>
    <t>Contractor Fee</t>
  </si>
  <si>
    <t>Contactor Contingency</t>
  </si>
  <si>
    <t>Builders Risk/Liability Insurance</t>
  </si>
  <si>
    <t>Performance &amp; Payment Bonds</t>
  </si>
  <si>
    <t>Sales Tax</t>
  </si>
  <si>
    <t>roof expansion joint</t>
  </si>
  <si>
    <t>floor safe</t>
  </si>
  <si>
    <t>millwork/casework</t>
  </si>
  <si>
    <t xml:space="preserve">District </t>
  </si>
  <si>
    <t>Cost</t>
  </si>
  <si>
    <t>unusal site conditions</t>
  </si>
  <si>
    <t>fume hoods</t>
  </si>
  <si>
    <t>Off-Site</t>
  </si>
  <si>
    <t>Adjacent Ways</t>
  </si>
  <si>
    <t>lift station</t>
  </si>
  <si>
    <t>septic system</t>
  </si>
  <si>
    <t>wood floors</t>
  </si>
  <si>
    <t>01 56 19</t>
  </si>
  <si>
    <t>02 41 13</t>
  </si>
  <si>
    <t>02 21 13</t>
  </si>
  <si>
    <t>33 49 23</t>
  </si>
  <si>
    <t>Div 33</t>
  </si>
  <si>
    <t>UTILITIES</t>
  </si>
  <si>
    <t>01 57 13</t>
  </si>
  <si>
    <t>31 23 00</t>
  </si>
  <si>
    <t>Div 31</t>
  </si>
  <si>
    <t>EARTHWORK</t>
  </si>
  <si>
    <t>32 32 00</t>
  </si>
  <si>
    <t>Div 32</t>
  </si>
  <si>
    <t>EXTERIOR IMPROVEMENTS</t>
  </si>
  <si>
    <t>Division 1 total</t>
  </si>
  <si>
    <t>Division 31 total</t>
  </si>
  <si>
    <t>Division 32 total</t>
  </si>
  <si>
    <t>Division 33 total</t>
  </si>
  <si>
    <t>33 32 16</t>
  </si>
  <si>
    <t>33 40 00</t>
  </si>
  <si>
    <t>02 60 00</t>
  </si>
  <si>
    <t>31 31 00</t>
  </si>
  <si>
    <t>soil treatment - termite</t>
  </si>
  <si>
    <t>Div 23</t>
  </si>
  <si>
    <t>Div 26</t>
  </si>
  <si>
    <t>Division 26 total</t>
  </si>
  <si>
    <t>32 10 00</t>
  </si>
  <si>
    <t>32 17 00</t>
  </si>
  <si>
    <t>32 13 00</t>
  </si>
  <si>
    <t>04 22 00</t>
  </si>
  <si>
    <t>33 00 00</t>
  </si>
  <si>
    <t>33 36 00</t>
  </si>
  <si>
    <t>33 21 00</t>
  </si>
  <si>
    <t>11 68 33</t>
  </si>
  <si>
    <t>11 68 23</t>
  </si>
  <si>
    <t>32 31 13</t>
  </si>
  <si>
    <t>32 31 19</t>
  </si>
  <si>
    <t>32 80 00</t>
  </si>
  <si>
    <t>irrigation</t>
  </si>
  <si>
    <t>32 90 00</t>
  </si>
  <si>
    <t>landscaping</t>
  </si>
  <si>
    <t>03 00 00</t>
  </si>
  <si>
    <t>03 30 53</t>
  </si>
  <si>
    <t>03 20 00</t>
  </si>
  <si>
    <t>03 40 00</t>
  </si>
  <si>
    <t>04 05 19</t>
  </si>
  <si>
    <t>04 43 00</t>
  </si>
  <si>
    <t>04 00 00</t>
  </si>
  <si>
    <t>05 10 00</t>
  </si>
  <si>
    <t>05 51 00</t>
  </si>
  <si>
    <t>05 30 00</t>
  </si>
  <si>
    <t>05 70 00</t>
  </si>
  <si>
    <t>05 00 00</t>
  </si>
  <si>
    <t>06 10 00</t>
  </si>
  <si>
    <t>06 15 00</t>
  </si>
  <si>
    <t>06 20 00</t>
  </si>
  <si>
    <t>06 40 00</t>
  </si>
  <si>
    <t>06 60 00</t>
  </si>
  <si>
    <t>07 10 00</t>
  </si>
  <si>
    <t>07 20 00</t>
  </si>
  <si>
    <t>07 25 00</t>
  </si>
  <si>
    <t>weather barrier</t>
  </si>
  <si>
    <t>07 50 00</t>
  </si>
  <si>
    <t>07 21 00</t>
  </si>
  <si>
    <t>07 60 00</t>
  </si>
  <si>
    <t>07 31 00</t>
  </si>
  <si>
    <t>07 32 00</t>
  </si>
  <si>
    <t>07 72 00</t>
  </si>
  <si>
    <t>07 81 00</t>
  </si>
  <si>
    <t>07 84 00</t>
  </si>
  <si>
    <t>07 95 00</t>
  </si>
  <si>
    <t>07 92 00</t>
  </si>
  <si>
    <t>OPENINGS</t>
  </si>
  <si>
    <t>EXISTING CONDITIONS</t>
  </si>
  <si>
    <t>32 00 00</t>
  </si>
  <si>
    <t>CONCRETE</t>
  </si>
  <si>
    <t>MASONRY</t>
  </si>
  <si>
    <t>WOODS/PLASTICS/COMPOSITES</t>
  </si>
  <si>
    <t>81 10 00</t>
  </si>
  <si>
    <t>08 70 00</t>
  </si>
  <si>
    <t>08 40 00</t>
  </si>
  <si>
    <t>08 71 13</t>
  </si>
  <si>
    <t>08 33 00</t>
  </si>
  <si>
    <t>08 50 00</t>
  </si>
  <si>
    <t>08 60 00</t>
  </si>
  <si>
    <t>08 80 00</t>
  </si>
  <si>
    <t>08 44 00</t>
  </si>
  <si>
    <t>09 24 00</t>
  </si>
  <si>
    <t>09 20 00</t>
  </si>
  <si>
    <t>09 22 00</t>
  </si>
  <si>
    <t>09 23 00</t>
  </si>
  <si>
    <t>09 51 00</t>
  </si>
  <si>
    <t>09 31 00</t>
  </si>
  <si>
    <t>09 65 00</t>
  </si>
  <si>
    <t>09 68 00</t>
  </si>
  <si>
    <t>09 64 00</t>
  </si>
  <si>
    <t>09 67 00</t>
  </si>
  <si>
    <t>09 90 00</t>
  </si>
  <si>
    <t>09 77 00</t>
  </si>
  <si>
    <t>09 80 00</t>
  </si>
  <si>
    <t>03 35 00</t>
  </si>
  <si>
    <t>10 11 00</t>
  </si>
  <si>
    <t>10 21 13</t>
  </si>
  <si>
    <t>11 52 13</t>
  </si>
  <si>
    <t>10 22 26</t>
  </si>
  <si>
    <t>10 75 00</t>
  </si>
  <si>
    <t>10 21 23</t>
  </si>
  <si>
    <t>10 14 00</t>
  </si>
  <si>
    <t>10 50 00</t>
  </si>
  <si>
    <t>10 44 00</t>
  </si>
  <si>
    <t>08 79 00</t>
  </si>
  <si>
    <t>10 73 13</t>
  </si>
  <si>
    <t>10 56 13</t>
  </si>
  <si>
    <t>11 61 43</t>
  </si>
  <si>
    <t>11 51 00</t>
  </si>
  <si>
    <t>11 52 00</t>
  </si>
  <si>
    <t>11 41 00</t>
  </si>
  <si>
    <t>11 66 00</t>
  </si>
  <si>
    <t>11 68 00</t>
  </si>
  <si>
    <t>12 93 13</t>
  </si>
  <si>
    <t>11 16 16</t>
  </si>
  <si>
    <t>12 31 00</t>
  </si>
  <si>
    <t>12 32 16</t>
  </si>
  <si>
    <t>11 53 13</t>
  </si>
  <si>
    <t>12 61 00</t>
  </si>
  <si>
    <t>12 20 00</t>
  </si>
  <si>
    <t>10 73 00</t>
  </si>
  <si>
    <t>13 34 19</t>
  </si>
  <si>
    <t>13 34 16</t>
  </si>
  <si>
    <t>13 11 00</t>
  </si>
  <si>
    <t>28 20 00</t>
  </si>
  <si>
    <t>Div 28</t>
  </si>
  <si>
    <t>SAFETY AND SECURITY</t>
  </si>
  <si>
    <t>12 93 23</t>
  </si>
  <si>
    <t>14 20 00</t>
  </si>
  <si>
    <t>14 42 00</t>
  </si>
  <si>
    <t>14 00 00</t>
  </si>
  <si>
    <t>13 00 00</t>
  </si>
  <si>
    <t>Div 21</t>
  </si>
  <si>
    <t>FIRE SUPPRESSION</t>
  </si>
  <si>
    <t>21 10 00</t>
  </si>
  <si>
    <t>Division 21 total</t>
  </si>
  <si>
    <t>Div 22</t>
  </si>
  <si>
    <t>PLUMBING</t>
  </si>
  <si>
    <t>22 42 00</t>
  </si>
  <si>
    <t>supply piping</t>
  </si>
  <si>
    <t>waste water piping</t>
  </si>
  <si>
    <t>22 11 00</t>
  </si>
  <si>
    <t>22 13 00</t>
  </si>
  <si>
    <t>22 35 00</t>
  </si>
  <si>
    <t>water heaters</t>
  </si>
  <si>
    <t>Division 22 total</t>
  </si>
  <si>
    <t>23 07 13</t>
  </si>
  <si>
    <t>22 31 00</t>
  </si>
  <si>
    <t>water treatment (softner)</t>
  </si>
  <si>
    <t>22 32 00</t>
  </si>
  <si>
    <t>water treatment (filtered)</t>
  </si>
  <si>
    <t>HVAC - central plant (cooling)</t>
  </si>
  <si>
    <t>HVAC - central plant (heating)</t>
  </si>
  <si>
    <t>23 50 00</t>
  </si>
  <si>
    <t>23 60 00</t>
  </si>
  <si>
    <t>23 80 00</t>
  </si>
  <si>
    <t>23 81 26</t>
  </si>
  <si>
    <t>23 76 00</t>
  </si>
  <si>
    <t>Division 23 total</t>
  </si>
  <si>
    <t>Div 25</t>
  </si>
  <si>
    <t>INTEGRATED AUTOMATION</t>
  </si>
  <si>
    <t>25 50 00</t>
  </si>
  <si>
    <t>Division 25 total</t>
  </si>
  <si>
    <t>28 31 00</t>
  </si>
  <si>
    <t>Division 28 total</t>
  </si>
  <si>
    <t>28 10 00</t>
  </si>
  <si>
    <t>26 10 00</t>
  </si>
  <si>
    <t>27 20 00</t>
  </si>
  <si>
    <t>27 30 00</t>
  </si>
  <si>
    <t>27 32 13</t>
  </si>
  <si>
    <t>Div 27</t>
  </si>
  <si>
    <t>COMMUNICATIONS</t>
  </si>
  <si>
    <t>27 24 00</t>
  </si>
  <si>
    <t>Division 27 total</t>
  </si>
  <si>
    <t>26 56 00</t>
  </si>
  <si>
    <t>26 30 00</t>
  </si>
  <si>
    <t>01 50 00</t>
  </si>
  <si>
    <t>tempory facilites</t>
  </si>
  <si>
    <t>10 26 00</t>
  </si>
  <si>
    <t>SFB AW 200-18</t>
  </si>
  <si>
    <t>A/E Fee</t>
  </si>
  <si>
    <t>Project Manager Fee</t>
  </si>
  <si>
    <t>01 45 23</t>
  </si>
  <si>
    <t>testing and inspecting</t>
  </si>
  <si>
    <t>GENERAL REQUIREMENTS</t>
  </si>
  <si>
    <t xml:space="preserve"> SFB Adjacent Ways ID Number</t>
  </si>
  <si>
    <t>Contractor Name</t>
  </si>
  <si>
    <t>sidewalks (only for bus drop-offs)</t>
  </si>
  <si>
    <t>General Conditions</t>
  </si>
  <si>
    <t>fire lane site concrete</t>
  </si>
  <si>
    <t>SCHEDULE OF VALUES</t>
  </si>
  <si>
    <t>FOR ADJACENT WAYS VALIDATION</t>
  </si>
  <si>
    <t>(enter 4 digit ID number)</t>
  </si>
  <si>
    <t>On-Site</t>
  </si>
  <si>
    <t>Instructions: 1. Please enter the information requested in Rows 5-9 in the Blue cells below. 2. Based on the source of funding (On-Site Adjacent Ways, Off-Site Adjacent Ways or District Cost) enter the cost of each item in the schedule below. Allowable On-Site Adjacent Ways, Off-Site Adjacent Ways and District Cost items are in Orange. Excluded On-Site Adjacent Ways items are Gray and are intentionally locked.</t>
  </si>
  <si>
    <t>Grand Subtotal</t>
  </si>
  <si>
    <t>Adjacent Ways Grand Total</t>
  </si>
  <si>
    <t xml:space="preserve"> Project Grand Total</t>
  </si>
  <si>
    <t>Union Elementary School District No. 62</t>
  </si>
  <si>
    <t>Maricopa</t>
  </si>
  <si>
    <t>DLR Group</t>
  </si>
  <si>
    <t>CORE Construction</t>
  </si>
  <si>
    <t>Ada</t>
  </si>
  <si>
    <t>grading</t>
  </si>
  <si>
    <t>scuppers, rip rap</t>
  </si>
  <si>
    <t>riprap and scuppers</t>
  </si>
  <si>
    <t>changes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</si>
</sst>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&quot;$&quot;#,##0.00"/>
    <numFmt numFmtId="166" formatCode="_(* #,##0_);_(* \(#,##0\);_(* &quot;-&quot;??_);_(@_)"/>
  </numFmts>
  <fonts count="16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 MT"/>
    </font>
    <font>
      <sz val="10"/>
      <color indexed="8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0C0C0"/>
        <bgColor indexed="9"/>
      </patternFill>
    </fill>
    <fill>
      <patternFill patternType="solid">
        <fgColor rgb="FFFFCC99"/>
        <bgColor indexed="9"/>
      </patternFill>
    </fill>
    <fill>
      <patternFill patternType="solid">
        <fgColor rgb="FFFFCC99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56">
    <xf numFmtId="0" fontId="0" fillId="0" borderId="0" xfId="0"/>
    <xf numFmtId="0" fontId="2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4" xfId="0" applyFont="1" applyBorder="1" applyAlignment="1">
      <alignment vertical="top" wrapText="1"/>
    </xf>
    <xf numFmtId="7" fontId="6" fillId="0" borderId="6" xfId="0" applyNumberFormat="1" applyFont="1" applyBorder="1"/>
    <xf numFmtId="0" fontId="0" fillId="0" borderId="4" xfId="0" applyBorder="1"/>
    <xf numFmtId="0" fontId="5" fillId="0" borderId="8" xfId="0" applyFont="1" applyBorder="1" applyAlignment="1">
      <alignment horizontal="left" indent="1"/>
    </xf>
    <xf numFmtId="0" fontId="5" fillId="0" borderId="10" xfId="0" applyFont="1" applyBorder="1" applyAlignment="1">
      <alignment horizontal="left" indent="1"/>
    </xf>
    <xf numFmtId="0" fontId="7" fillId="0" borderId="10" xfId="0" applyFont="1" applyBorder="1" applyAlignment="1">
      <alignment horizontal="right"/>
    </xf>
    <xf numFmtId="0" fontId="5" fillId="0" borderId="9" xfId="0" applyFont="1" applyBorder="1" applyAlignment="1">
      <alignment horizontal="left" indent="1"/>
    </xf>
    <xf numFmtId="0" fontId="4" fillId="0" borderId="6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0" fillId="0" borderId="6" xfId="0" applyBorder="1"/>
    <xf numFmtId="0" fontId="9" fillId="0" borderId="8" xfId="0" applyFont="1" applyBorder="1" applyAlignment="1">
      <alignment horizontal="left" indent="1"/>
    </xf>
    <xf numFmtId="0" fontId="5" fillId="0" borderId="6" xfId="0" applyFont="1" applyBorder="1" applyAlignment="1">
      <alignment horizontal="left" indent="1"/>
    </xf>
    <xf numFmtId="0" fontId="0" fillId="0" borderId="13" xfId="0" applyBorder="1"/>
    <xf numFmtId="0" fontId="0" fillId="0" borderId="15" xfId="0" applyBorder="1"/>
    <xf numFmtId="0" fontId="0" fillId="0" borderId="11" xfId="0" applyBorder="1"/>
    <xf numFmtId="0" fontId="11" fillId="2" borderId="0" xfId="0" applyFont="1" applyFill="1" applyAlignment="1">
      <alignment vertical="center"/>
    </xf>
    <xf numFmtId="0" fontId="6" fillId="0" borderId="21" xfId="0" applyFont="1" applyBorder="1" applyAlignment="1">
      <alignment horizontal="right"/>
    </xf>
    <xf numFmtId="0" fontId="5" fillId="0" borderId="20" xfId="0" applyFont="1" applyBorder="1" applyAlignment="1">
      <alignment horizontal="right"/>
    </xf>
    <xf numFmtId="7" fontId="6" fillId="3" borderId="6" xfId="0" applyNumberFormat="1" applyFont="1" applyFill="1" applyBorder="1"/>
    <xf numFmtId="0" fontId="5" fillId="0" borderId="22" xfId="0" applyFont="1" applyBorder="1" applyAlignment="1">
      <alignment horizontal="right"/>
    </xf>
    <xf numFmtId="0" fontId="0" fillId="0" borderId="0" xfId="0" applyAlignment="1">
      <alignment vertical="center"/>
    </xf>
    <xf numFmtId="0" fontId="6" fillId="0" borderId="22" xfId="0" applyFont="1" applyBorder="1" applyAlignment="1">
      <alignment horizontal="right"/>
    </xf>
    <xf numFmtId="0" fontId="5" fillId="0" borderId="23" xfId="0" applyFont="1" applyBorder="1" applyAlignment="1">
      <alignment horizontal="right"/>
    </xf>
    <xf numFmtId="3" fontId="12" fillId="4" borderId="24" xfId="0" applyNumberFormat="1" applyFont="1" applyFill="1" applyBorder="1" applyAlignment="1">
      <alignment horizontal="right" vertical="center"/>
    </xf>
    <xf numFmtId="165" fontId="12" fillId="4" borderId="24" xfId="2" applyNumberFormat="1" applyFont="1" applyFill="1" applyBorder="1" applyAlignment="1" applyProtection="1">
      <alignment horizontal="right" vertical="center"/>
    </xf>
    <xf numFmtId="0" fontId="0" fillId="0" borderId="2" xfId="0" applyBorder="1"/>
    <xf numFmtId="0" fontId="4" fillId="0" borderId="0" xfId="0" applyFont="1" applyAlignment="1">
      <alignment horizontal="right"/>
    </xf>
    <xf numFmtId="165" fontId="4" fillId="0" borderId="2" xfId="0" applyNumberFormat="1" applyFont="1" applyBorder="1" applyAlignment="1">
      <alignment horizontal="right" wrapText="1"/>
    </xf>
    <xf numFmtId="165" fontId="4" fillId="0" borderId="2" xfId="0" applyNumberFormat="1" applyFont="1" applyBorder="1" applyAlignment="1">
      <alignment horizontal="right"/>
    </xf>
    <xf numFmtId="0" fontId="5" fillId="0" borderId="14" xfId="0" applyFont="1" applyBorder="1" applyAlignment="1">
      <alignment horizontal="left" indent="1"/>
    </xf>
    <xf numFmtId="7" fontId="6" fillId="0" borderId="8" xfId="0" applyNumberFormat="1" applyFont="1" applyBorder="1"/>
    <xf numFmtId="165" fontId="6" fillId="5" borderId="25" xfId="2" applyNumberFormat="1" applyFont="1" applyFill="1" applyBorder="1" applyProtection="1"/>
    <xf numFmtId="165" fontId="6" fillId="5" borderId="10" xfId="2" applyNumberFormat="1" applyFont="1" applyFill="1" applyBorder="1" applyProtection="1"/>
    <xf numFmtId="7" fontId="7" fillId="0" borderId="27" xfId="0" applyNumberFormat="1" applyFont="1" applyBorder="1" applyAlignment="1">
      <alignment vertical="top" wrapText="1"/>
    </xf>
    <xf numFmtId="0" fontId="3" fillId="0" borderId="2" xfId="0" applyFont="1" applyBorder="1" applyAlignment="1">
      <alignment horizontal="right" wrapText="1"/>
    </xf>
    <xf numFmtId="0" fontId="14" fillId="6" borderId="3" xfId="0" applyFont="1" applyFill="1" applyBorder="1" applyAlignment="1">
      <alignment horizontal="right" vertical="center" wrapText="1"/>
    </xf>
    <xf numFmtId="0" fontId="11" fillId="4" borderId="10" xfId="0" applyFont="1" applyFill="1" applyBorder="1" applyAlignment="1">
      <alignment horizontal="right" vertical="center"/>
    </xf>
    <xf numFmtId="7" fontId="11" fillId="4" borderId="6" xfId="0" applyNumberFormat="1" applyFont="1" applyFill="1" applyBorder="1"/>
    <xf numFmtId="165" fontId="11" fillId="4" borderId="28" xfId="2" applyNumberFormat="1" applyFont="1" applyFill="1" applyBorder="1" applyAlignment="1" applyProtection="1">
      <alignment vertical="center"/>
    </xf>
    <xf numFmtId="7" fontId="7" fillId="0" borderId="29" xfId="0" applyNumberFormat="1" applyFont="1" applyBorder="1" applyAlignment="1">
      <alignment vertical="top" wrapText="1"/>
    </xf>
    <xf numFmtId="165" fontId="7" fillId="7" borderId="32" xfId="0" applyNumberFormat="1" applyFont="1" applyFill="1" applyBorder="1" applyAlignment="1">
      <alignment horizontal="center" vertical="top" wrapText="1"/>
    </xf>
    <xf numFmtId="165" fontId="7" fillId="7" borderId="33" xfId="0" applyNumberFormat="1" applyFont="1" applyFill="1" applyBorder="1" applyAlignment="1">
      <alignment horizontal="center" vertical="top" wrapText="1"/>
    </xf>
    <xf numFmtId="165" fontId="7" fillId="7" borderId="32" xfId="0" applyNumberFormat="1" applyFont="1" applyFill="1" applyBorder="1" applyAlignment="1">
      <alignment horizontal="right" vertical="top" wrapText="1"/>
    </xf>
    <xf numFmtId="0" fontId="0" fillId="0" borderId="6" xfId="0" applyBorder="1" applyProtection="1">
      <protection locked="0"/>
    </xf>
    <xf numFmtId="0" fontId="4" fillId="0" borderId="0" xfId="0" applyFont="1" applyAlignment="1" applyProtection="1">
      <alignment horizontal="right" wrapText="1"/>
      <protection locked="0"/>
    </xf>
    <xf numFmtId="0" fontId="4" fillId="0" borderId="0" xfId="0" applyFont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6" fillId="0" borderId="0" xfId="0" applyFont="1" applyAlignment="1" applyProtection="1">
      <alignment horizontal="right" wrapText="1"/>
      <protection locked="0"/>
    </xf>
    <xf numFmtId="0" fontId="6" fillId="0" borderId="0" xfId="0" applyFont="1" applyAlignment="1" applyProtection="1">
      <alignment horizontal="right"/>
      <protection locked="0"/>
    </xf>
    <xf numFmtId="164" fontId="7" fillId="0" borderId="0" xfId="0" applyNumberFormat="1" applyFont="1" applyAlignment="1" applyProtection="1">
      <alignment horizontal="right" vertical="top" wrapText="1"/>
      <protection locked="0"/>
    </xf>
    <xf numFmtId="164" fontId="7" fillId="0" borderId="0" xfId="0" quotePrefix="1" applyNumberFormat="1" applyFont="1" applyAlignment="1" applyProtection="1">
      <alignment horizontal="right" vertical="top"/>
      <protection locked="0"/>
    </xf>
    <xf numFmtId="164" fontId="8" fillId="0" borderId="0" xfId="0" quotePrefix="1" applyNumberFormat="1" applyFont="1" applyAlignment="1" applyProtection="1">
      <alignment horizontal="right" vertical="top"/>
      <protection locked="0"/>
    </xf>
    <xf numFmtId="0" fontId="2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horizontal="right" vertical="top" wrapText="1"/>
      <protection locked="0"/>
    </xf>
    <xf numFmtId="0" fontId="8" fillId="0" borderId="0" xfId="0" applyFont="1" applyAlignment="1" applyProtection="1">
      <alignment horizontal="right" vertical="top" wrapText="1"/>
      <protection locked="0"/>
    </xf>
    <xf numFmtId="0" fontId="2" fillId="0" borderId="0" xfId="0" applyFont="1" applyAlignment="1" applyProtection="1">
      <alignment vertical="top" wrapText="1"/>
      <protection locked="0"/>
    </xf>
    <xf numFmtId="0" fontId="2" fillId="0" borderId="4" xfId="0" applyFont="1" applyBorder="1" applyAlignment="1" applyProtection="1">
      <alignment vertical="top" wrapText="1"/>
      <protection locked="0"/>
    </xf>
    <xf numFmtId="5" fontId="6" fillId="0" borderId="0" xfId="0" applyNumberFormat="1" applyFont="1" applyProtection="1">
      <protection locked="0"/>
    </xf>
    <xf numFmtId="166" fontId="6" fillId="0" borderId="0" xfId="1" applyNumberFormat="1" applyFont="1" applyFill="1" applyBorder="1" applyAlignment="1" applyProtection="1">
      <alignment horizontal="right"/>
      <protection locked="0"/>
    </xf>
    <xf numFmtId="7" fontId="6" fillId="0" borderId="0" xfId="0" applyNumberFormat="1" applyFont="1" applyAlignment="1" applyProtection="1">
      <alignment horizontal="right"/>
      <protection locked="0"/>
    </xf>
    <xf numFmtId="0" fontId="0" fillId="0" borderId="4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1" xfId="0" applyBorder="1" applyProtection="1">
      <protection locked="0"/>
    </xf>
    <xf numFmtId="5" fontId="5" fillId="0" borderId="0" xfId="0" applyNumberFormat="1" applyFont="1" applyProtection="1">
      <protection locked="0"/>
    </xf>
    <xf numFmtId="5" fontId="10" fillId="0" borderId="0" xfId="0" applyNumberFormat="1" applyFont="1" applyProtection="1">
      <protection locked="0"/>
    </xf>
    <xf numFmtId="5" fontId="11" fillId="0" borderId="0" xfId="0" applyNumberFormat="1" applyFont="1" applyAlignment="1" applyProtection="1">
      <alignment vertical="center"/>
      <protection locked="0"/>
    </xf>
    <xf numFmtId="166" fontId="11" fillId="0" borderId="0" xfId="1" applyNumberFormat="1" applyFont="1" applyFill="1" applyBorder="1" applyAlignment="1" applyProtection="1">
      <alignment horizontal="right"/>
      <protection locked="0"/>
    </xf>
    <xf numFmtId="7" fontId="11" fillId="0" borderId="0" xfId="0" applyNumberFormat="1" applyFont="1" applyAlignment="1" applyProtection="1">
      <alignment horizontal="right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5" fontId="6" fillId="0" borderId="0" xfId="0" applyNumberFormat="1" applyFont="1" applyAlignment="1" applyProtection="1">
      <alignment horizontal="right"/>
      <protection locked="0"/>
    </xf>
    <xf numFmtId="0" fontId="0" fillId="0" borderId="0" xfId="0" applyAlignment="1" applyProtection="1">
      <alignment vertical="center"/>
      <protection locked="0"/>
    </xf>
    <xf numFmtId="0" fontId="5" fillId="0" borderId="2" xfId="0" applyFont="1" applyBorder="1" applyAlignment="1">
      <alignment horizontal="left" indent="1"/>
    </xf>
    <xf numFmtId="7" fontId="6" fillId="0" borderId="13" xfId="0" applyNumberFormat="1" applyFont="1" applyBorder="1"/>
    <xf numFmtId="0" fontId="5" fillId="0" borderId="7" xfId="0" applyFont="1" applyBorder="1" applyAlignment="1">
      <alignment horizontal="left" indent="1"/>
    </xf>
    <xf numFmtId="7" fontId="6" fillId="0" borderId="11" xfId="0" applyNumberFormat="1" applyFont="1" applyBorder="1"/>
    <xf numFmtId="0" fontId="5" fillId="0" borderId="15" xfId="0" applyFont="1" applyBorder="1" applyAlignment="1">
      <alignment horizontal="left" indent="1"/>
    </xf>
    <xf numFmtId="165" fontId="6" fillId="5" borderId="26" xfId="2" applyNumberFormat="1" applyFont="1" applyFill="1" applyBorder="1" applyProtection="1"/>
    <xf numFmtId="7" fontId="6" fillId="0" borderId="1" xfId="0" applyNumberFormat="1" applyFont="1" applyBorder="1"/>
    <xf numFmtId="0" fontId="2" fillId="0" borderId="10" xfId="0" applyFont="1" applyBorder="1" applyAlignment="1">
      <alignment horizontal="right"/>
    </xf>
    <xf numFmtId="7" fontId="6" fillId="0" borderId="3" xfId="0" applyNumberFormat="1" applyFont="1" applyBorder="1"/>
    <xf numFmtId="0" fontId="1" fillId="0" borderId="8" xfId="0" applyFont="1" applyBorder="1" applyAlignment="1">
      <alignment horizontal="left" indent="1"/>
    </xf>
    <xf numFmtId="0" fontId="2" fillId="0" borderId="2" xfId="0" applyFont="1" applyBorder="1" applyAlignment="1">
      <alignment horizontal="right"/>
    </xf>
    <xf numFmtId="7" fontId="6" fillId="0" borderId="15" xfId="0" applyNumberFormat="1" applyFont="1" applyBorder="1"/>
    <xf numFmtId="0" fontId="1" fillId="0" borderId="14" xfId="0" applyFont="1" applyBorder="1" applyAlignment="1">
      <alignment horizontal="left" indent="1"/>
    </xf>
    <xf numFmtId="165" fontId="6" fillId="5" borderId="2" xfId="2" applyNumberFormat="1" applyFont="1" applyFill="1" applyBorder="1" applyProtection="1"/>
    <xf numFmtId="0" fontId="1" fillId="0" borderId="38" xfId="0" quotePrefix="1" applyFont="1" applyBorder="1" applyAlignment="1">
      <alignment horizontal="center"/>
    </xf>
    <xf numFmtId="0" fontId="1" fillId="0" borderId="40" xfId="0" quotePrefix="1" applyFont="1" applyBorder="1" applyAlignment="1">
      <alignment horizontal="center"/>
    </xf>
    <xf numFmtId="0" fontId="1" fillId="0" borderId="46" xfId="0" quotePrefix="1" applyFont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1" fillId="0" borderId="48" xfId="0" quotePrefix="1" applyFont="1" applyBorder="1" applyAlignment="1">
      <alignment horizontal="center"/>
    </xf>
    <xf numFmtId="165" fontId="4" fillId="0" borderId="3" xfId="2" applyNumberFormat="1" applyFont="1" applyBorder="1" applyAlignment="1">
      <alignment horizontal="right" wrapText="1"/>
    </xf>
    <xf numFmtId="0" fontId="4" fillId="0" borderId="15" xfId="0" applyFont="1" applyBorder="1" applyAlignment="1">
      <alignment horizontal="right"/>
    </xf>
    <xf numFmtId="0" fontId="1" fillId="0" borderId="48" xfId="0" applyFont="1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7" fillId="0" borderId="2" xfId="0" applyFont="1" applyBorder="1" applyAlignment="1">
      <alignment horizontal="right"/>
    </xf>
    <xf numFmtId="0" fontId="1" fillId="0" borderId="57" xfId="0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0" fontId="1" fillId="0" borderId="60" xfId="0" applyFont="1" applyBorder="1" applyAlignment="1">
      <alignment horizontal="center"/>
    </xf>
    <xf numFmtId="0" fontId="1" fillId="0" borderId="9" xfId="0" applyFont="1" applyBorder="1" applyAlignment="1">
      <alignment horizontal="left" indent="1"/>
    </xf>
    <xf numFmtId="0" fontId="2" fillId="0" borderId="1" xfId="0" applyFont="1" applyBorder="1" applyAlignment="1">
      <alignment horizontal="right"/>
    </xf>
    <xf numFmtId="0" fontId="1" fillId="0" borderId="60" xfId="0" quotePrefix="1" applyFont="1" applyBorder="1" applyAlignment="1">
      <alignment horizontal="center"/>
    </xf>
    <xf numFmtId="165" fontId="5" fillId="9" borderId="34" xfId="0" applyNumberFormat="1" applyFont="1" applyFill="1" applyBorder="1" applyProtection="1">
      <protection locked="0"/>
    </xf>
    <xf numFmtId="165" fontId="5" fillId="9" borderId="37" xfId="0" applyNumberFormat="1" applyFont="1" applyFill="1" applyBorder="1" applyProtection="1">
      <protection locked="0"/>
    </xf>
    <xf numFmtId="165" fontId="5" fillId="9" borderId="19" xfId="0" applyNumberFormat="1" applyFont="1" applyFill="1" applyBorder="1" applyProtection="1">
      <protection locked="0"/>
    </xf>
    <xf numFmtId="165" fontId="5" fillId="9" borderId="43" xfId="0" applyNumberFormat="1" applyFont="1" applyFill="1" applyBorder="1" applyProtection="1">
      <protection locked="0"/>
    </xf>
    <xf numFmtId="0" fontId="7" fillId="8" borderId="35" xfId="0" applyFont="1" applyFill="1" applyBorder="1" applyAlignment="1">
      <alignment horizontal="center"/>
    </xf>
    <xf numFmtId="7" fontId="6" fillId="8" borderId="36" xfId="0" applyNumberFormat="1" applyFont="1" applyFill="1" applyBorder="1"/>
    <xf numFmtId="0" fontId="7" fillId="8" borderId="42" xfId="0" applyFont="1" applyFill="1" applyBorder="1" applyAlignment="1">
      <alignment horizontal="center"/>
    </xf>
    <xf numFmtId="0" fontId="2" fillId="8" borderId="19" xfId="0" applyFont="1" applyFill="1" applyBorder="1"/>
    <xf numFmtId="0" fontId="7" fillId="8" borderId="45" xfId="0" applyFont="1" applyFill="1" applyBorder="1" applyAlignment="1">
      <alignment horizontal="center"/>
    </xf>
    <xf numFmtId="0" fontId="2" fillId="8" borderId="30" xfId="0" applyFont="1" applyFill="1" applyBorder="1"/>
    <xf numFmtId="0" fontId="7" fillId="8" borderId="51" xfId="0" applyFont="1" applyFill="1" applyBorder="1" applyAlignment="1">
      <alignment horizontal="center"/>
    </xf>
    <xf numFmtId="0" fontId="7" fillId="8" borderId="31" xfId="0" applyFont="1" applyFill="1" applyBorder="1"/>
    <xf numFmtId="7" fontId="6" fillId="8" borderId="17" xfId="0" applyNumberFormat="1" applyFont="1" applyFill="1" applyBorder="1"/>
    <xf numFmtId="0" fontId="13" fillId="8" borderId="31" xfId="0" applyFont="1" applyFill="1" applyBorder="1"/>
    <xf numFmtId="7" fontId="6" fillId="8" borderId="16" xfId="0" applyNumberFormat="1" applyFont="1" applyFill="1" applyBorder="1"/>
    <xf numFmtId="0" fontId="7" fillId="8" borderId="12" xfId="0" applyFont="1" applyFill="1" applyBorder="1"/>
    <xf numFmtId="0" fontId="2" fillId="8" borderId="31" xfId="0" applyFont="1" applyFill="1" applyBorder="1"/>
    <xf numFmtId="0" fontId="2" fillId="8" borderId="59" xfId="0" applyFont="1" applyFill="1" applyBorder="1" applyAlignment="1">
      <alignment horizontal="center"/>
    </xf>
    <xf numFmtId="0" fontId="2" fillId="8" borderId="12" xfId="0" applyFont="1" applyFill="1" applyBorder="1"/>
    <xf numFmtId="0" fontId="2" fillId="8" borderId="51" xfId="0" applyFont="1" applyFill="1" applyBorder="1" applyAlignment="1">
      <alignment horizontal="center"/>
    </xf>
    <xf numFmtId="0" fontId="1" fillId="0" borderId="7" xfId="0" applyFont="1" applyBorder="1" applyAlignment="1">
      <alignment horizontal="left" indent="1"/>
    </xf>
    <xf numFmtId="165" fontId="5" fillId="10" borderId="7" xfId="0" applyNumberFormat="1" applyFont="1" applyFill="1" applyBorder="1" applyProtection="1">
      <protection locked="0"/>
    </xf>
    <xf numFmtId="165" fontId="5" fillId="10" borderId="39" xfId="0" applyNumberFormat="1" applyFont="1" applyFill="1" applyBorder="1" applyProtection="1">
      <protection locked="0"/>
    </xf>
    <xf numFmtId="165" fontId="5" fillId="10" borderId="10" xfId="0" applyNumberFormat="1" applyFont="1" applyFill="1" applyBorder="1" applyProtection="1">
      <protection locked="0"/>
    </xf>
    <xf numFmtId="165" fontId="5" fillId="10" borderId="41" xfId="0" applyNumberFormat="1" applyFont="1" applyFill="1" applyBorder="1" applyProtection="1">
      <protection locked="0"/>
    </xf>
    <xf numFmtId="165" fontId="5" fillId="10" borderId="20" xfId="0" applyNumberFormat="1" applyFont="1" applyFill="1" applyBorder="1" applyProtection="1">
      <protection locked="0"/>
    </xf>
    <xf numFmtId="165" fontId="5" fillId="10" borderId="44" xfId="0" applyNumberFormat="1" applyFont="1" applyFill="1" applyBorder="1" applyProtection="1">
      <protection locked="0"/>
    </xf>
    <xf numFmtId="165" fontId="5" fillId="10" borderId="8" xfId="0" applyNumberFormat="1" applyFont="1" applyFill="1" applyBorder="1" applyProtection="1">
      <protection locked="0"/>
    </xf>
    <xf numFmtId="165" fontId="5" fillId="10" borderId="47" xfId="0" applyNumberFormat="1" applyFont="1" applyFill="1" applyBorder="1" applyProtection="1">
      <protection locked="0"/>
    </xf>
    <xf numFmtId="165" fontId="5" fillId="10" borderId="2" xfId="0" applyNumberFormat="1" applyFont="1" applyFill="1" applyBorder="1" applyProtection="1">
      <protection locked="0"/>
    </xf>
    <xf numFmtId="165" fontId="5" fillId="10" borderId="49" xfId="0" applyNumberFormat="1" applyFont="1" applyFill="1" applyBorder="1" applyProtection="1">
      <protection locked="0"/>
    </xf>
    <xf numFmtId="165" fontId="5" fillId="10" borderId="9" xfId="0" applyNumberFormat="1" applyFont="1" applyFill="1" applyBorder="1" applyProtection="1">
      <protection locked="0"/>
    </xf>
    <xf numFmtId="165" fontId="5" fillId="10" borderId="50" xfId="0" applyNumberFormat="1" applyFont="1" applyFill="1" applyBorder="1" applyProtection="1">
      <protection locked="0"/>
    </xf>
    <xf numFmtId="165" fontId="5" fillId="10" borderId="18" xfId="0" applyNumberFormat="1" applyFont="1" applyFill="1" applyBorder="1" applyProtection="1">
      <protection locked="0"/>
    </xf>
    <xf numFmtId="165" fontId="5" fillId="10" borderId="52" xfId="0" applyNumberFormat="1" applyFont="1" applyFill="1" applyBorder="1" applyProtection="1">
      <protection locked="0"/>
    </xf>
    <xf numFmtId="165" fontId="5" fillId="10" borderId="1" xfId="0" applyNumberFormat="1" applyFont="1" applyFill="1" applyBorder="1" applyProtection="1">
      <protection locked="0"/>
    </xf>
    <xf numFmtId="165" fontId="5" fillId="10" borderId="53" xfId="0" applyNumberFormat="1" applyFont="1" applyFill="1" applyBorder="1" applyProtection="1">
      <protection locked="0"/>
    </xf>
    <xf numFmtId="165" fontId="5" fillId="10" borderId="15" xfId="0" applyNumberFormat="1" applyFont="1" applyFill="1" applyBorder="1" applyProtection="1">
      <protection locked="0"/>
    </xf>
    <xf numFmtId="165" fontId="5" fillId="10" borderId="54" xfId="0" applyNumberFormat="1" applyFont="1" applyFill="1" applyBorder="1" applyProtection="1">
      <protection locked="0"/>
    </xf>
    <xf numFmtId="165" fontId="6" fillId="10" borderId="15" xfId="1" applyNumberFormat="1" applyFont="1" applyFill="1" applyBorder="1" applyAlignment="1" applyProtection="1">
      <alignment horizontal="right"/>
      <protection locked="0"/>
    </xf>
    <xf numFmtId="165" fontId="6" fillId="10" borderId="54" xfId="1" applyNumberFormat="1" applyFont="1" applyFill="1" applyBorder="1" applyAlignment="1" applyProtection="1">
      <alignment horizontal="right"/>
      <protection locked="0"/>
    </xf>
    <xf numFmtId="165" fontId="4" fillId="11" borderId="6" xfId="0" applyNumberFormat="1" applyFont="1" applyFill="1" applyBorder="1" applyAlignment="1" applyProtection="1">
      <alignment horizontal="right" wrapText="1"/>
      <protection locked="0"/>
    </xf>
    <xf numFmtId="165" fontId="4" fillId="11" borderId="55" xfId="0" applyNumberFormat="1" applyFont="1" applyFill="1" applyBorder="1" applyAlignment="1" applyProtection="1">
      <alignment horizontal="right" wrapText="1"/>
      <protection locked="0"/>
    </xf>
    <xf numFmtId="165" fontId="5" fillId="10" borderId="6" xfId="0" applyNumberFormat="1" applyFont="1" applyFill="1" applyBorder="1" applyProtection="1">
      <protection locked="0"/>
    </xf>
    <xf numFmtId="165" fontId="5" fillId="10" borderId="55" xfId="0" applyNumberFormat="1" applyFont="1" applyFill="1" applyBorder="1" applyProtection="1">
      <protection locked="0"/>
    </xf>
    <xf numFmtId="165" fontId="5" fillId="10" borderId="13" xfId="0" applyNumberFormat="1" applyFont="1" applyFill="1" applyBorder="1" applyProtection="1">
      <protection locked="0"/>
    </xf>
    <xf numFmtId="165" fontId="5" fillId="10" borderId="56" xfId="0" applyNumberFormat="1" applyFont="1" applyFill="1" applyBorder="1" applyProtection="1">
      <protection locked="0"/>
    </xf>
    <xf numFmtId="165" fontId="5" fillId="10" borderId="14" xfId="0" applyNumberFormat="1" applyFont="1" applyFill="1" applyBorder="1" applyProtection="1">
      <protection locked="0"/>
    </xf>
    <xf numFmtId="165" fontId="5" fillId="10" borderId="58" xfId="0" applyNumberFormat="1" applyFont="1" applyFill="1" applyBorder="1" applyProtection="1">
      <protection locked="0"/>
    </xf>
    <xf numFmtId="165" fontId="4" fillId="11" borderId="15" xfId="0" applyNumberFormat="1" applyFont="1" applyFill="1" applyBorder="1" applyAlignment="1" applyProtection="1">
      <alignment horizontal="right" wrapText="1"/>
      <protection locked="0"/>
    </xf>
    <xf numFmtId="165" fontId="4" fillId="11" borderId="54" xfId="0" applyNumberFormat="1" applyFont="1" applyFill="1" applyBorder="1" applyAlignment="1" applyProtection="1">
      <alignment horizontal="right" wrapText="1"/>
      <protection locked="0"/>
    </xf>
    <xf numFmtId="165" fontId="5" fillId="10" borderId="61" xfId="0" applyNumberFormat="1" applyFont="1" applyFill="1" applyBorder="1" applyProtection="1">
      <protection locked="0"/>
    </xf>
    <xf numFmtId="165" fontId="6" fillId="10" borderId="20" xfId="0" applyNumberFormat="1" applyFont="1" applyFill="1" applyBorder="1" applyAlignment="1" applyProtection="1">
      <alignment horizontal="right"/>
      <protection locked="0"/>
    </xf>
    <xf numFmtId="165" fontId="6" fillId="11" borderId="20" xfId="0" applyNumberFormat="1" applyFont="1" applyFill="1" applyBorder="1" applyAlignment="1" applyProtection="1">
      <alignment horizontal="right"/>
      <protection locked="0"/>
    </xf>
    <xf numFmtId="165" fontId="6" fillId="10" borderId="22" xfId="0" applyNumberFormat="1" applyFont="1" applyFill="1" applyBorder="1" applyAlignment="1" applyProtection="1">
      <alignment horizontal="right"/>
      <protection locked="0"/>
    </xf>
    <xf numFmtId="165" fontId="6" fillId="11" borderId="22" xfId="0" applyNumberFormat="1" applyFont="1" applyFill="1" applyBorder="1" applyAlignment="1" applyProtection="1">
      <alignment horizontal="right"/>
      <protection locked="0"/>
    </xf>
    <xf numFmtId="165" fontId="6" fillId="10" borderId="23" xfId="0" applyNumberFormat="1" applyFont="1" applyFill="1" applyBorder="1" applyAlignment="1" applyProtection="1">
      <alignment horizontal="right"/>
      <protection locked="0"/>
    </xf>
    <xf numFmtId="165" fontId="6" fillId="11" borderId="23" xfId="0" applyNumberFormat="1" applyFont="1" applyFill="1" applyBorder="1" applyAlignment="1" applyProtection="1">
      <alignment horizontal="right"/>
      <protection locked="0"/>
    </xf>
    <xf numFmtId="165" fontId="4" fillId="11" borderId="8" xfId="0" applyNumberFormat="1" applyFont="1" applyFill="1" applyBorder="1" applyAlignment="1" applyProtection="1">
      <alignment horizontal="right" wrapText="1"/>
      <protection locked="0"/>
    </xf>
    <xf numFmtId="0" fontId="2" fillId="8" borderId="34" xfId="0" applyFont="1" applyFill="1" applyBorder="1"/>
    <xf numFmtId="165" fontId="5" fillId="12" borderId="10" xfId="0" applyNumberFormat="1" applyFont="1" applyFill="1" applyBorder="1" applyProtection="1">
      <protection locked="0"/>
    </xf>
    <xf numFmtId="165" fontId="5" fillId="12" borderId="20" xfId="0" applyNumberFormat="1" applyFont="1" applyFill="1" applyBorder="1" applyProtection="1">
      <protection locked="0"/>
    </xf>
    <xf numFmtId="165" fontId="5" fillId="12" borderId="8" xfId="0" applyNumberFormat="1" applyFont="1" applyFill="1" applyBorder="1" applyProtection="1">
      <protection locked="0"/>
    </xf>
    <xf numFmtId="0" fontId="2" fillId="0" borderId="49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63" xfId="0" applyFont="1" applyBorder="1"/>
    <xf numFmtId="0" fontId="2" fillId="0" borderId="0" xfId="0" applyFont="1"/>
    <xf numFmtId="7" fontId="7" fillId="0" borderId="0" xfId="0" applyNumberFormat="1" applyFont="1" applyAlignment="1">
      <alignment vertical="top"/>
    </xf>
    <xf numFmtId="7" fontId="7" fillId="0" borderId="0" xfId="0" applyNumberFormat="1" applyFont="1" applyAlignment="1">
      <alignment vertical="top" wrapText="1"/>
    </xf>
    <xf numFmtId="165" fontId="2" fillId="7" borderId="33" xfId="0" applyNumberFormat="1" applyFont="1" applyFill="1" applyBorder="1" applyAlignment="1">
      <alignment horizontal="center" vertical="top" wrapText="1"/>
    </xf>
    <xf numFmtId="165" fontId="5" fillId="12" borderId="7" xfId="0" applyNumberFormat="1" applyFont="1" applyFill="1" applyBorder="1"/>
    <xf numFmtId="165" fontId="5" fillId="12" borderId="10" xfId="0" applyNumberFormat="1" applyFont="1" applyFill="1" applyBorder="1"/>
    <xf numFmtId="165" fontId="5" fillId="12" borderId="20" xfId="0" applyNumberFormat="1" applyFont="1" applyFill="1" applyBorder="1"/>
    <xf numFmtId="165" fontId="5" fillId="12" borderId="8" xfId="0" applyNumberFormat="1" applyFont="1" applyFill="1" applyBorder="1"/>
    <xf numFmtId="165" fontId="5" fillId="12" borderId="2" xfId="0" applyNumberFormat="1" applyFont="1" applyFill="1" applyBorder="1"/>
    <xf numFmtId="165" fontId="5" fillId="12" borderId="9" xfId="0" applyNumberFormat="1" applyFont="1" applyFill="1" applyBorder="1"/>
    <xf numFmtId="165" fontId="5" fillId="12" borderId="18" xfId="0" applyNumberFormat="1" applyFont="1" applyFill="1" applyBorder="1"/>
    <xf numFmtId="165" fontId="5" fillId="12" borderId="1" xfId="0" applyNumberFormat="1" applyFont="1" applyFill="1" applyBorder="1"/>
    <xf numFmtId="165" fontId="5" fillId="12" borderId="15" xfId="0" applyNumberFormat="1" applyFont="1" applyFill="1" applyBorder="1"/>
    <xf numFmtId="165" fontId="6" fillId="12" borderId="15" xfId="1" applyNumberFormat="1" applyFont="1" applyFill="1" applyBorder="1" applyAlignment="1" applyProtection="1">
      <alignment horizontal="right"/>
    </xf>
    <xf numFmtId="165" fontId="4" fillId="13" borderId="6" xfId="0" applyNumberFormat="1" applyFont="1" applyFill="1" applyBorder="1" applyAlignment="1">
      <alignment horizontal="right" wrapText="1"/>
    </xf>
    <xf numFmtId="165" fontId="5" fillId="12" borderId="6" xfId="0" applyNumberFormat="1" applyFont="1" applyFill="1" applyBorder="1"/>
    <xf numFmtId="165" fontId="5" fillId="12" borderId="13" xfId="0" applyNumberFormat="1" applyFont="1" applyFill="1" applyBorder="1"/>
    <xf numFmtId="165" fontId="5" fillId="12" borderId="14" xfId="0" applyNumberFormat="1" applyFont="1" applyFill="1" applyBorder="1"/>
    <xf numFmtId="165" fontId="4" fillId="13" borderId="15" xfId="0" applyNumberFormat="1" applyFont="1" applyFill="1" applyBorder="1" applyAlignment="1">
      <alignment horizontal="right" wrapText="1"/>
    </xf>
    <xf numFmtId="0" fontId="2" fillId="0" borderId="45" xfId="0" applyFont="1" applyBorder="1"/>
    <xf numFmtId="0" fontId="2" fillId="0" borderId="30" xfId="0" applyFont="1" applyBorder="1"/>
    <xf numFmtId="0" fontId="2" fillId="0" borderId="64" xfId="0" applyFont="1" applyBorder="1"/>
    <xf numFmtId="0" fontId="2" fillId="0" borderId="4" xfId="0" applyFont="1" applyBorder="1"/>
    <xf numFmtId="0" fontId="7" fillId="0" borderId="45" xfId="0" applyFont="1" applyBorder="1" applyAlignment="1">
      <alignment vertical="top" wrapText="1"/>
    </xf>
    <xf numFmtId="0" fontId="3" fillId="0" borderId="31" xfId="0" applyFont="1" applyBorder="1" applyAlignment="1">
      <alignment horizontal="right" wrapText="1"/>
    </xf>
    <xf numFmtId="7" fontId="7" fillId="0" borderId="30" xfId="0" applyNumberFormat="1" applyFont="1" applyBorder="1" applyAlignment="1">
      <alignment vertical="top"/>
    </xf>
    <xf numFmtId="164" fontId="8" fillId="0" borderId="62" xfId="0" quotePrefix="1" applyNumberFormat="1" applyFont="1" applyBorder="1" applyAlignment="1">
      <alignment horizontal="right" vertical="top"/>
    </xf>
    <xf numFmtId="0" fontId="7" fillId="0" borderId="63" xfId="0" applyFont="1" applyBorder="1" applyAlignment="1">
      <alignment vertical="top" wrapText="1"/>
    </xf>
    <xf numFmtId="164" fontId="8" fillId="0" borderId="49" xfId="0" quotePrefix="1" applyNumberFormat="1" applyFont="1" applyBorder="1" applyAlignment="1">
      <alignment horizontal="right" vertical="top"/>
    </xf>
    <xf numFmtId="0" fontId="8" fillId="0" borderId="49" xfId="0" applyFont="1" applyBorder="1" applyAlignment="1">
      <alignment horizontal="right" vertical="top" wrapText="1"/>
    </xf>
    <xf numFmtId="0" fontId="7" fillId="0" borderId="64" xfId="0" applyFont="1" applyBorder="1" applyAlignment="1">
      <alignment vertical="top" wrapText="1"/>
    </xf>
    <xf numFmtId="0" fontId="8" fillId="0" borderId="41" xfId="0" applyFont="1" applyBorder="1" applyAlignment="1">
      <alignment horizontal="right" vertical="top" wrapText="1"/>
    </xf>
    <xf numFmtId="0" fontId="7" fillId="0" borderId="66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7" fontId="7" fillId="0" borderId="24" xfId="0" applyNumberFormat="1" applyFont="1" applyBorder="1" applyAlignment="1">
      <alignment vertical="top" wrapText="1"/>
    </xf>
    <xf numFmtId="165" fontId="7" fillId="0" borderId="5" xfId="2" applyNumberFormat="1" applyFont="1" applyFill="1" applyBorder="1" applyAlignment="1" applyProtection="1">
      <alignment horizontal="center" vertical="top" wrapText="1"/>
    </xf>
    <xf numFmtId="0" fontId="8" fillId="0" borderId="67" xfId="0" applyFont="1" applyBorder="1" applyAlignment="1">
      <alignment horizontal="right" vertical="top" wrapText="1"/>
    </xf>
    <xf numFmtId="0" fontId="7" fillId="0" borderId="30" xfId="0" applyFont="1" applyBorder="1" applyAlignment="1">
      <alignment horizontal="right" vertical="top" wrapText="1"/>
    </xf>
    <xf numFmtId="7" fontId="7" fillId="0" borderId="65" xfId="0" applyNumberFormat="1" applyFont="1" applyBorder="1" applyAlignment="1">
      <alignment vertical="top" wrapText="1"/>
    </xf>
    <xf numFmtId="0" fontId="8" fillId="0" borderId="62" xfId="0" applyFont="1" applyBorder="1" applyAlignment="1">
      <alignment horizontal="right" vertical="top" wrapText="1"/>
    </xf>
    <xf numFmtId="0" fontId="7" fillId="15" borderId="45" xfId="0" applyFont="1" applyFill="1" applyBorder="1" applyAlignment="1">
      <alignment vertical="top" wrapText="1"/>
    </xf>
    <xf numFmtId="0" fontId="7" fillId="15" borderId="64" xfId="0" applyFont="1" applyFill="1" applyBorder="1" applyAlignment="1">
      <alignment vertical="top" wrapText="1"/>
    </xf>
    <xf numFmtId="7" fontId="6" fillId="0" borderId="49" xfId="0" applyNumberFormat="1" applyFont="1" applyBorder="1" applyAlignment="1">
      <alignment horizontal="right"/>
    </xf>
    <xf numFmtId="10" fontId="7" fillId="0" borderId="68" xfId="0" applyNumberFormat="1" applyFont="1" applyBorder="1" applyAlignment="1" applyProtection="1">
      <alignment horizontal="center"/>
      <protection hidden="1"/>
    </xf>
    <xf numFmtId="10" fontId="7" fillId="0" borderId="60" xfId="0" applyNumberFormat="1" applyFont="1" applyBorder="1" applyAlignment="1" applyProtection="1">
      <alignment horizontal="center"/>
      <protection hidden="1"/>
    </xf>
    <xf numFmtId="0" fontId="4" fillId="0" borderId="49" xfId="0" applyFont="1" applyBorder="1" applyAlignment="1">
      <alignment horizontal="right"/>
    </xf>
    <xf numFmtId="0" fontId="11" fillId="4" borderId="60" xfId="0" applyFont="1" applyFill="1" applyBorder="1" applyAlignment="1">
      <alignment vertical="center"/>
    </xf>
    <xf numFmtId="7" fontId="11" fillId="0" borderId="49" xfId="0" applyNumberFormat="1" applyFont="1" applyBorder="1" applyAlignment="1">
      <alignment horizontal="right"/>
    </xf>
    <xf numFmtId="10" fontId="1" fillId="0" borderId="69" xfId="0" applyNumberFormat="1" applyFont="1" applyBorder="1" applyAlignment="1">
      <alignment horizontal="center"/>
    </xf>
    <xf numFmtId="10" fontId="1" fillId="0" borderId="70" xfId="0" applyNumberFormat="1" applyFont="1" applyBorder="1" applyAlignment="1">
      <alignment horizontal="center"/>
    </xf>
    <xf numFmtId="10" fontId="1" fillId="0" borderId="71" xfId="0" applyNumberFormat="1" applyFont="1" applyBorder="1" applyAlignment="1">
      <alignment horizontal="center"/>
    </xf>
    <xf numFmtId="0" fontId="5" fillId="4" borderId="60" xfId="0" applyFont="1" applyFill="1" applyBorder="1" applyAlignment="1">
      <alignment horizontal="center"/>
    </xf>
    <xf numFmtId="7" fontId="6" fillId="0" borderId="41" xfId="0" applyNumberFormat="1" applyFont="1" applyBorder="1" applyAlignment="1">
      <alignment horizontal="right"/>
    </xf>
    <xf numFmtId="10" fontId="0" fillId="6" borderId="64" xfId="0" applyNumberFormat="1" applyFill="1" applyBorder="1" applyAlignment="1">
      <alignment horizontal="center" vertical="center"/>
    </xf>
    <xf numFmtId="0" fontId="0" fillId="0" borderId="61" xfId="0" applyBorder="1"/>
    <xf numFmtId="165" fontId="6" fillId="5" borderId="10" xfId="2" applyNumberFormat="1" applyFont="1" applyFill="1" applyBorder="1" applyProtection="1">
      <protection locked="0"/>
    </xf>
    <xf numFmtId="165" fontId="6" fillId="5" borderId="25" xfId="2" applyNumberFormat="1" applyFont="1" applyFill="1" applyBorder="1" applyProtection="1">
      <protection locked="0"/>
    </xf>
    <xf numFmtId="165" fontId="4" fillId="0" borderId="3" xfId="2" applyNumberFormat="1" applyFont="1" applyBorder="1" applyAlignment="1" applyProtection="1">
      <alignment horizontal="right" wrapText="1"/>
      <protection locked="0"/>
    </xf>
    <xf numFmtId="165" fontId="6" fillId="5" borderId="26" xfId="2" applyNumberFormat="1" applyFont="1" applyFill="1" applyBorder="1" applyProtection="1">
      <protection locked="0"/>
    </xf>
    <xf numFmtId="165" fontId="6" fillId="5" borderId="61" xfId="2" applyNumberFormat="1" applyFont="1" applyFill="1" applyBorder="1" applyProtection="1">
      <protection locked="0"/>
    </xf>
    <xf numFmtId="165" fontId="6" fillId="5" borderId="53" xfId="2" applyNumberFormat="1" applyFont="1" applyFill="1" applyBorder="1" applyProtection="1">
      <protection locked="0"/>
    </xf>
    <xf numFmtId="165" fontId="11" fillId="4" borderId="28" xfId="2" applyNumberFormat="1" applyFont="1" applyFill="1" applyBorder="1" applyAlignment="1" applyProtection="1">
      <alignment vertical="center"/>
      <protection locked="0"/>
    </xf>
    <xf numFmtId="0" fontId="5" fillId="4" borderId="64" xfId="0" applyFont="1" applyFill="1" applyBorder="1" applyAlignment="1">
      <alignment horizontal="center"/>
    </xf>
    <xf numFmtId="3" fontId="12" fillId="4" borderId="3" xfId="0" applyNumberFormat="1" applyFont="1" applyFill="1" applyBorder="1" applyAlignment="1">
      <alignment horizontal="right" vertical="center"/>
    </xf>
    <xf numFmtId="165" fontId="12" fillId="4" borderId="28" xfId="2" applyNumberFormat="1" applyFont="1" applyFill="1" applyBorder="1" applyAlignment="1" applyProtection="1">
      <alignment horizontal="right" vertical="center"/>
    </xf>
    <xf numFmtId="10" fontId="0" fillId="16" borderId="64" xfId="0" applyNumberFormat="1" applyFill="1" applyBorder="1" applyAlignment="1">
      <alignment horizontal="center" vertical="center"/>
    </xf>
    <xf numFmtId="0" fontId="14" fillId="16" borderId="3" xfId="0" applyFont="1" applyFill="1" applyBorder="1" applyAlignment="1">
      <alignment horizontal="right" vertical="center" wrapText="1"/>
    </xf>
    <xf numFmtId="0" fontId="11" fillId="4" borderId="28" xfId="0" applyFont="1" applyFill="1" applyBorder="1" applyAlignment="1">
      <alignment horizontal="right"/>
    </xf>
    <xf numFmtId="0" fontId="11" fillId="4" borderId="4" xfId="0" applyFont="1" applyFill="1" applyBorder="1" applyAlignment="1">
      <alignment horizontal="right"/>
    </xf>
    <xf numFmtId="0" fontId="0" fillId="6" borderId="3" xfId="0" applyFill="1" applyBorder="1"/>
    <xf numFmtId="165" fontId="15" fillId="6" borderId="28" xfId="0" applyNumberFormat="1" applyFont="1" applyFill="1" applyBorder="1" applyAlignment="1">
      <alignment horizontal="left"/>
    </xf>
    <xf numFmtId="165" fontId="15" fillId="6" borderId="5" xfId="0" applyNumberFormat="1" applyFont="1" applyFill="1" applyBorder="1" applyAlignment="1">
      <alignment horizontal="left"/>
    </xf>
    <xf numFmtId="0" fontId="0" fillId="16" borderId="3" xfId="0" applyFill="1" applyBorder="1"/>
    <xf numFmtId="165" fontId="15" fillId="16" borderId="28" xfId="0" applyNumberFormat="1" applyFont="1" applyFill="1" applyBorder="1" applyAlignment="1">
      <alignment horizontal="left"/>
    </xf>
    <xf numFmtId="165" fontId="15" fillId="16" borderId="5" xfId="0" applyNumberFormat="1" applyFont="1" applyFill="1" applyBorder="1" applyAlignment="1">
      <alignment horizontal="left"/>
    </xf>
    <xf numFmtId="165" fontId="0" fillId="0" borderId="0" xfId="0" applyNumberFormat="1" applyProtection="1">
      <protection locked="0"/>
    </xf>
    <xf numFmtId="0" fontId="2" fillId="0" borderId="45" xfId="0" applyFont="1" applyBorder="1" applyAlignment="1">
      <alignment vertical="top" wrapText="1"/>
    </xf>
    <xf numFmtId="7" fontId="2" fillId="0" borderId="30" xfId="0" applyNumberFormat="1" applyFont="1" applyBorder="1" applyAlignment="1">
      <alignment vertical="top"/>
    </xf>
    <xf numFmtId="164" fontId="2" fillId="0" borderId="0" xfId="0" applyNumberFormat="1" applyFont="1" applyAlignment="1" applyProtection="1">
      <alignment horizontal="right" vertical="top" wrapText="1"/>
      <protection locked="0"/>
    </xf>
    <xf numFmtId="164" fontId="2" fillId="0" borderId="0" xfId="0" quotePrefix="1" applyNumberFormat="1" applyFont="1" applyAlignment="1" applyProtection="1">
      <alignment horizontal="right" vertical="top"/>
      <protection locked="0"/>
    </xf>
    <xf numFmtId="0" fontId="2" fillId="0" borderId="63" xfId="0" applyFont="1" applyBorder="1" applyAlignment="1">
      <alignment vertical="top" wrapText="1"/>
    </xf>
    <xf numFmtId="7" fontId="2" fillId="0" borderId="0" xfId="0" applyNumberFormat="1" applyFont="1" applyAlignment="1">
      <alignment vertical="top"/>
    </xf>
    <xf numFmtId="7" fontId="2" fillId="0" borderId="0" xfId="0" applyNumberFormat="1" applyFont="1" applyAlignment="1">
      <alignment vertical="top" wrapText="1"/>
    </xf>
    <xf numFmtId="0" fontId="2" fillId="0" borderId="0" xfId="0" applyFont="1" applyAlignment="1" applyProtection="1">
      <alignment horizontal="right" vertical="top" wrapText="1"/>
      <protection locked="0"/>
    </xf>
    <xf numFmtId="0" fontId="2" fillId="0" borderId="64" xfId="0" applyFont="1" applyBorder="1" applyAlignment="1">
      <alignment vertical="top" wrapText="1"/>
    </xf>
    <xf numFmtId="7" fontId="2" fillId="0" borderId="29" xfId="0" applyNumberFormat="1" applyFont="1" applyBorder="1" applyAlignment="1">
      <alignment vertical="top" wrapText="1"/>
    </xf>
    <xf numFmtId="0" fontId="2" fillId="0" borderId="66" xfId="0" applyFont="1" applyBorder="1" applyAlignment="1">
      <alignment vertical="top" wrapText="1"/>
    </xf>
    <xf numFmtId="7" fontId="2" fillId="0" borderId="24" xfId="0" applyNumberFormat="1" applyFont="1" applyBorder="1" applyAlignment="1">
      <alignment vertical="top" wrapText="1"/>
    </xf>
    <xf numFmtId="165" fontId="2" fillId="0" borderId="5" xfId="2" applyNumberFormat="1" applyFont="1" applyFill="1" applyBorder="1" applyAlignment="1" applyProtection="1">
      <alignment horizontal="center" vertical="top" wrapText="1"/>
    </xf>
    <xf numFmtId="0" fontId="2" fillId="0" borderId="30" xfId="0" applyFont="1" applyBorder="1" applyAlignment="1">
      <alignment horizontal="right" vertical="top" wrapText="1"/>
    </xf>
    <xf numFmtId="7" fontId="2" fillId="0" borderId="65" xfId="0" applyNumberFormat="1" applyFont="1" applyBorder="1" applyAlignment="1">
      <alignment vertical="top" wrapText="1"/>
    </xf>
    <xf numFmtId="165" fontId="2" fillId="7" borderId="32" xfId="0" applyNumberFormat="1" applyFont="1" applyFill="1" applyBorder="1" applyAlignment="1">
      <alignment horizontal="right" vertical="top" wrapText="1"/>
    </xf>
    <xf numFmtId="165" fontId="2" fillId="7" borderId="32" xfId="0" applyNumberFormat="1" applyFont="1" applyFill="1" applyBorder="1" applyAlignment="1">
      <alignment horizontal="center" vertical="top" wrapText="1"/>
    </xf>
    <xf numFmtId="0" fontId="2" fillId="15" borderId="45" xfId="0" applyFont="1" applyFill="1" applyBorder="1" applyAlignment="1">
      <alignment vertical="top" wrapText="1"/>
    </xf>
    <xf numFmtId="7" fontId="2" fillId="0" borderId="27" xfId="0" applyNumberFormat="1" applyFont="1" applyBorder="1" applyAlignment="1">
      <alignment vertical="top" wrapText="1"/>
    </xf>
    <xf numFmtId="0" fontId="2" fillId="15" borderId="64" xfId="0" applyFont="1" applyFill="1" applyBorder="1" applyAlignment="1">
      <alignment vertical="top" wrapText="1"/>
    </xf>
    <xf numFmtId="0" fontId="2" fillId="8" borderId="35" xfId="0" applyFont="1" applyFill="1" applyBorder="1" applyAlignment="1">
      <alignment horizontal="center"/>
    </xf>
    <xf numFmtId="165" fontId="1" fillId="9" borderId="34" xfId="0" applyNumberFormat="1" applyFont="1" applyFill="1" applyBorder="1" applyProtection="1">
      <protection locked="0"/>
    </xf>
    <xf numFmtId="165" fontId="1" fillId="9" borderId="37" xfId="0" applyNumberFormat="1" applyFont="1" applyFill="1" applyBorder="1" applyProtection="1">
      <protection locked="0"/>
    </xf>
    <xf numFmtId="165" fontId="1" fillId="10" borderId="7" xfId="0" applyNumberFormat="1" applyFont="1" applyFill="1" applyBorder="1" applyProtection="1">
      <protection locked="0"/>
    </xf>
    <xf numFmtId="165" fontId="1" fillId="12" borderId="7" xfId="0" applyNumberFormat="1" applyFont="1" applyFill="1" applyBorder="1"/>
    <xf numFmtId="165" fontId="1" fillId="10" borderId="39" xfId="0" applyNumberFormat="1" applyFont="1" applyFill="1" applyBorder="1" applyProtection="1">
      <protection locked="0"/>
    </xf>
    <xf numFmtId="165" fontId="1" fillId="10" borderId="10" xfId="0" applyNumberFormat="1" applyFont="1" applyFill="1" applyBorder="1" applyProtection="1">
      <protection locked="0"/>
    </xf>
    <xf numFmtId="165" fontId="1" fillId="12" borderId="10" xfId="0" applyNumberFormat="1" applyFont="1" applyFill="1" applyBorder="1"/>
    <xf numFmtId="165" fontId="1" fillId="10" borderId="41" xfId="0" applyNumberFormat="1" applyFont="1" applyFill="1" applyBorder="1" applyProtection="1">
      <protection locked="0"/>
    </xf>
    <xf numFmtId="10" fontId="2" fillId="0" borderId="68" xfId="0" applyNumberFormat="1" applyFont="1" applyBorder="1" applyAlignment="1" applyProtection="1">
      <alignment horizontal="center"/>
      <protection hidden="1"/>
    </xf>
    <xf numFmtId="0" fontId="2" fillId="8" borderId="42" xfId="0" applyFont="1" applyFill="1" applyBorder="1" applyAlignment="1">
      <alignment horizontal="center"/>
    </xf>
    <xf numFmtId="165" fontId="1" fillId="9" borderId="19" xfId="0" applyNumberFormat="1" applyFont="1" applyFill="1" applyBorder="1" applyProtection="1">
      <protection locked="0"/>
    </xf>
    <xf numFmtId="165" fontId="1" fillId="9" borderId="43" xfId="0" applyNumberFormat="1" applyFont="1" applyFill="1" applyBorder="1" applyProtection="1">
      <protection locked="0"/>
    </xf>
    <xf numFmtId="165" fontId="1" fillId="10" borderId="20" xfId="0" applyNumberFormat="1" applyFont="1" applyFill="1" applyBorder="1" applyProtection="1">
      <protection locked="0"/>
    </xf>
    <xf numFmtId="165" fontId="1" fillId="10" borderId="44" xfId="0" applyNumberFormat="1" applyFont="1" applyFill="1" applyBorder="1" applyProtection="1">
      <protection locked="0"/>
    </xf>
    <xf numFmtId="10" fontId="2" fillId="0" borderId="60" xfId="0" applyNumberFormat="1" applyFont="1" applyBorder="1" applyAlignment="1" applyProtection="1">
      <alignment horizontal="center"/>
      <protection hidden="1"/>
    </xf>
    <xf numFmtId="0" fontId="2" fillId="8" borderId="45" xfId="0" applyFont="1" applyFill="1" applyBorder="1" applyAlignment="1">
      <alignment horizontal="center"/>
    </xf>
    <xf numFmtId="165" fontId="1" fillId="12" borderId="20" xfId="0" applyNumberFormat="1" applyFont="1" applyFill="1" applyBorder="1"/>
    <xf numFmtId="165" fontId="1" fillId="10" borderId="8" xfId="0" applyNumberFormat="1" applyFont="1" applyFill="1" applyBorder="1" applyProtection="1">
      <protection locked="0"/>
    </xf>
    <xf numFmtId="165" fontId="1" fillId="12" borderId="8" xfId="0" applyNumberFormat="1" applyFont="1" applyFill="1" applyBorder="1"/>
    <xf numFmtId="165" fontId="1" fillId="10" borderId="47" xfId="0" applyNumberFormat="1" applyFont="1" applyFill="1" applyBorder="1" applyProtection="1">
      <protection locked="0"/>
    </xf>
    <xf numFmtId="165" fontId="1" fillId="10" borderId="2" xfId="0" applyNumberFormat="1" applyFont="1" applyFill="1" applyBorder="1" applyProtection="1">
      <protection locked="0"/>
    </xf>
    <xf numFmtId="165" fontId="1" fillId="12" borderId="2" xfId="0" applyNumberFormat="1" applyFont="1" applyFill="1" applyBorder="1"/>
    <xf numFmtId="165" fontId="1" fillId="10" borderId="49" xfId="0" applyNumberFormat="1" applyFont="1" applyFill="1" applyBorder="1" applyProtection="1">
      <protection locked="0"/>
    </xf>
    <xf numFmtId="165" fontId="1" fillId="10" borderId="9" xfId="0" applyNumberFormat="1" applyFont="1" applyFill="1" applyBorder="1" applyProtection="1">
      <protection locked="0"/>
    </xf>
    <xf numFmtId="165" fontId="1" fillId="12" borderId="9" xfId="0" applyNumberFormat="1" applyFont="1" applyFill="1" applyBorder="1"/>
    <xf numFmtId="165" fontId="1" fillId="10" borderId="50" xfId="0" applyNumberFormat="1" applyFont="1" applyFill="1" applyBorder="1" applyProtection="1">
      <protection locked="0"/>
    </xf>
    <xf numFmtId="165" fontId="1" fillId="10" borderId="18" xfId="0" applyNumberFormat="1" applyFont="1" applyFill="1" applyBorder="1" applyProtection="1">
      <protection locked="0"/>
    </xf>
    <xf numFmtId="165" fontId="1" fillId="12" borderId="18" xfId="0" applyNumberFormat="1" applyFont="1" applyFill="1" applyBorder="1"/>
    <xf numFmtId="165" fontId="1" fillId="10" borderId="52" xfId="0" applyNumberFormat="1" applyFont="1" applyFill="1" applyBorder="1" applyProtection="1">
      <protection locked="0"/>
    </xf>
    <xf numFmtId="165" fontId="1" fillId="10" borderId="1" xfId="0" applyNumberFormat="1" applyFont="1" applyFill="1" applyBorder="1" applyProtection="1">
      <protection locked="0"/>
    </xf>
    <xf numFmtId="165" fontId="1" fillId="12" borderId="1" xfId="0" applyNumberFormat="1" applyFont="1" applyFill="1" applyBorder="1"/>
    <xf numFmtId="165" fontId="1" fillId="10" borderId="53" xfId="0" applyNumberFormat="1" applyFont="1" applyFill="1" applyBorder="1" applyProtection="1">
      <protection locked="0"/>
    </xf>
    <xf numFmtId="165" fontId="1" fillId="10" borderId="15" xfId="0" applyNumberFormat="1" applyFont="1" applyFill="1" applyBorder="1" applyProtection="1">
      <protection locked="0"/>
    </xf>
    <xf numFmtId="165" fontId="1" fillId="12" borderId="15" xfId="0" applyNumberFormat="1" applyFont="1" applyFill="1" applyBorder="1"/>
    <xf numFmtId="165" fontId="1" fillId="10" borderId="54" xfId="0" applyNumberFormat="1" applyFont="1" applyFill="1" applyBorder="1" applyProtection="1">
      <protection locked="0"/>
    </xf>
    <xf numFmtId="165" fontId="1" fillId="12" borderId="20" xfId="0" applyNumberFormat="1" applyFont="1" applyFill="1" applyBorder="1" applyProtection="1">
      <protection locked="0"/>
    </xf>
    <xf numFmtId="165" fontId="1" fillId="12" borderId="8" xfId="0" applyNumberFormat="1" applyFont="1" applyFill="1" applyBorder="1" applyProtection="1">
      <protection locked="0"/>
    </xf>
    <xf numFmtId="165" fontId="1" fillId="12" borderId="10" xfId="0" applyNumberFormat="1" applyFont="1" applyFill="1" applyBorder="1" applyProtection="1">
      <protection locked="0"/>
    </xf>
    <xf numFmtId="0" fontId="1" fillId="0" borderId="2" xfId="0" applyFont="1" applyBorder="1" applyAlignment="1">
      <alignment horizontal="left" indent="1"/>
    </xf>
    <xf numFmtId="0" fontId="1" fillId="0" borderId="6" xfId="0" applyFont="1" applyBorder="1" applyAlignment="1">
      <alignment horizontal="left" indent="1"/>
    </xf>
    <xf numFmtId="165" fontId="1" fillId="12" borderId="6" xfId="0" applyNumberFormat="1" applyFont="1" applyFill="1" applyBorder="1"/>
    <xf numFmtId="165" fontId="1" fillId="10" borderId="55" xfId="0" applyNumberFormat="1" applyFont="1" applyFill="1" applyBorder="1" applyProtection="1">
      <protection locked="0"/>
    </xf>
    <xf numFmtId="165" fontId="1" fillId="10" borderId="14" xfId="0" applyNumberFormat="1" applyFont="1" applyFill="1" applyBorder="1" applyProtection="1">
      <protection locked="0"/>
    </xf>
    <xf numFmtId="165" fontId="1" fillId="12" borderId="13" xfId="0" applyNumberFormat="1" applyFont="1" applyFill="1" applyBorder="1"/>
    <xf numFmtId="165" fontId="1" fillId="10" borderId="56" xfId="0" applyNumberFormat="1" applyFont="1" applyFill="1" applyBorder="1" applyProtection="1">
      <protection locked="0"/>
    </xf>
    <xf numFmtId="165" fontId="1" fillId="10" borderId="6" xfId="0" applyNumberFormat="1" applyFont="1" applyFill="1" applyBorder="1" applyProtection="1">
      <protection locked="0"/>
    </xf>
    <xf numFmtId="165" fontId="1" fillId="12" borderId="14" xfId="0" applyNumberFormat="1" applyFont="1" applyFill="1" applyBorder="1"/>
    <xf numFmtId="165" fontId="1" fillId="10" borderId="58" xfId="0" applyNumberFormat="1" applyFont="1" applyFill="1" applyBorder="1" applyProtection="1">
      <protection locked="0"/>
    </xf>
    <xf numFmtId="5" fontId="1" fillId="0" borderId="0" xfId="0" applyNumberFormat="1" applyFont="1" applyProtection="1">
      <protection locked="0"/>
    </xf>
    <xf numFmtId="165" fontId="1" fillId="10" borderId="13" xfId="0" applyNumberFormat="1" applyFont="1" applyFill="1" applyBorder="1" applyProtection="1">
      <protection locked="0"/>
    </xf>
    <xf numFmtId="0" fontId="1" fillId="0" borderId="15" xfId="0" applyFont="1" applyBorder="1" applyAlignment="1">
      <alignment horizontal="left" indent="1"/>
    </xf>
    <xf numFmtId="0" fontId="1" fillId="0" borderId="10" xfId="0" applyFont="1" applyBorder="1" applyAlignment="1">
      <alignment horizontal="left" indent="1"/>
    </xf>
    <xf numFmtId="165" fontId="1" fillId="10" borderId="61" xfId="0" applyNumberFormat="1" applyFont="1" applyFill="1" applyBorder="1" applyProtection="1">
      <protection locked="0"/>
    </xf>
    <xf numFmtId="0" fontId="1" fillId="0" borderId="20" xfId="0" applyFont="1" applyBorder="1" applyAlignment="1">
      <alignment horizontal="right"/>
    </xf>
    <xf numFmtId="0" fontId="1" fillId="0" borderId="22" xfId="0" applyFont="1" applyBorder="1" applyAlignment="1">
      <alignment horizontal="right"/>
    </xf>
    <xf numFmtId="0" fontId="1" fillId="0" borderId="23" xfId="0" applyFont="1" applyBorder="1" applyAlignment="1">
      <alignment horizontal="right"/>
    </xf>
    <xf numFmtId="0" fontId="1" fillId="4" borderId="60" xfId="0" applyFont="1" applyFill="1" applyBorder="1" applyAlignment="1">
      <alignment horizontal="center"/>
    </xf>
    <xf numFmtId="0" fontId="1" fillId="4" borderId="64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49" fontId="1" fillId="14" borderId="27" xfId="2" applyNumberFormat="1" applyFont="1" applyFill="1" applyBorder="1" applyAlignment="1" applyProtection="1">
      <alignment horizontal="left" vertical="center"/>
      <protection locked="0"/>
    </xf>
    <xf numFmtId="0" fontId="1" fillId="14" borderId="0" xfId="0" applyFont="1" applyFill="1" applyAlignment="1" applyProtection="1">
      <alignment horizontal="left"/>
      <protection locked="0"/>
    </xf>
    <xf numFmtId="0" fontId="1" fillId="14" borderId="2" xfId="0" applyFont="1" applyFill="1" applyBorder="1" applyAlignment="1" applyProtection="1">
      <alignment horizontal="left"/>
      <protection locked="0"/>
    </xf>
    <xf numFmtId="49" fontId="2" fillId="14" borderId="27" xfId="2" applyNumberFormat="1" applyFont="1" applyFill="1" applyBorder="1" applyAlignment="1" applyProtection="1">
      <alignment horizontal="left" vertical="center"/>
      <protection locked="0"/>
    </xf>
    <xf numFmtId="0" fontId="0" fillId="14" borderId="0" xfId="0" applyFill="1" applyAlignment="1" applyProtection="1">
      <alignment horizontal="left"/>
      <protection locked="0"/>
    </xf>
    <xf numFmtId="0" fontId="0" fillId="14" borderId="2" xfId="0" applyFill="1" applyBorder="1" applyAlignment="1" applyProtection="1">
      <alignment horizontal="left"/>
      <protection locked="0"/>
    </xf>
    <xf numFmtId="49" fontId="2" fillId="14" borderId="29" xfId="2" applyNumberFormat="1" applyFont="1" applyFill="1" applyBorder="1" applyAlignment="1" applyProtection="1">
      <alignment horizontal="left" vertical="center"/>
      <protection locked="0"/>
    </xf>
    <xf numFmtId="0" fontId="0" fillId="14" borderId="4" xfId="0" applyFill="1" applyBorder="1" applyAlignment="1" applyProtection="1">
      <alignment horizontal="left"/>
      <protection locked="0"/>
    </xf>
    <xf numFmtId="0" fontId="0" fillId="14" borderId="10" xfId="0" applyFill="1" applyBorder="1" applyAlignment="1" applyProtection="1">
      <alignment horizontal="left"/>
      <protection locked="0"/>
    </xf>
    <xf numFmtId="0" fontId="2" fillId="0" borderId="31" xfId="0" quotePrefix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0" fillId="0" borderId="30" xfId="0" applyBorder="1"/>
    <xf numFmtId="0" fontId="0" fillId="0" borderId="62" xfId="0" applyBorder="1"/>
    <xf numFmtId="0" fontId="2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66" xfId="0" applyFont="1" applyBorder="1" applyAlignment="1">
      <alignment wrapText="1"/>
    </xf>
    <xf numFmtId="0" fontId="1" fillId="0" borderId="28" xfId="0" applyFont="1" applyBorder="1" applyAlignment="1">
      <alignment wrapText="1"/>
    </xf>
    <xf numFmtId="0" fontId="1" fillId="0" borderId="67" xfId="0" applyFont="1" applyBorder="1" applyAlignment="1">
      <alignment wrapText="1"/>
    </xf>
    <xf numFmtId="49" fontId="2" fillId="14" borderId="65" xfId="2" applyNumberFormat="1" applyFont="1" applyFill="1" applyBorder="1" applyAlignment="1" applyProtection="1">
      <alignment horizontal="left" vertical="center"/>
      <protection locked="0"/>
    </xf>
    <xf numFmtId="0" fontId="0" fillId="14" borderId="30" xfId="0" applyFill="1" applyBorder="1" applyAlignment="1" applyProtection="1">
      <alignment horizontal="left"/>
      <protection locked="0"/>
    </xf>
    <xf numFmtId="0" fontId="0" fillId="14" borderId="31" xfId="0" applyFill="1" applyBorder="1" applyAlignment="1" applyProtection="1">
      <alignment horizontal="left"/>
      <protection locked="0"/>
    </xf>
    <xf numFmtId="49" fontId="7" fillId="14" borderId="29" xfId="2" applyNumberFormat="1" applyFont="1" applyFill="1" applyBorder="1" applyAlignment="1" applyProtection="1">
      <alignment horizontal="left" vertical="center"/>
      <protection locked="0"/>
    </xf>
    <xf numFmtId="0" fontId="5" fillId="0" borderId="28" xfId="0" applyFont="1" applyBorder="1" applyAlignment="1">
      <alignment wrapText="1"/>
    </xf>
    <xf numFmtId="0" fontId="5" fillId="0" borderId="67" xfId="0" applyFont="1" applyBorder="1" applyAlignment="1">
      <alignment wrapText="1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  <colors>
    <mruColors>
      <color rgb="FFFFFF99"/>
      <color rgb="FFFFCC99"/>
      <color rgb="FFFFCCFF"/>
      <color rgb="FFC0C0C0"/>
      <color rgb="FFDDDDDD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imating\CURRENT%20BIDS%20AND%20ESTIMATES\aa%202006%20Projects\Dysart%20Elementary%20No.%2016%20@%20Orchards\Estimate\DYSART%20NO.%2016%20-%20GMP%20PRESENTATION%20(4-26-0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BA (SFB Funding)"/>
      <sheetName val="Budget Status Report"/>
      <sheetName val="Project Summary"/>
      <sheetName val="Detailed Estimate"/>
      <sheetName val="Site Analysis"/>
      <sheetName val="Questions"/>
      <sheetName val="Subs for Greer"/>
      <sheetName val="Sublist"/>
      <sheetName val="SFB VE"/>
      <sheetName val="Site VE"/>
      <sheetName val="Canopy VE"/>
      <sheetName val="Soffit VE"/>
      <sheetName val="Floor Plan"/>
      <sheetName val="VE New"/>
      <sheetName val="Sheet5"/>
      <sheetName val="ProjDataSheet"/>
      <sheetName val="Project Comparisons"/>
      <sheetName val="Historical"/>
      <sheetName val="Ex. Summary Sheet"/>
      <sheetName val="Revised (SFB Funding)"/>
      <sheetName val="SFB Historical"/>
      <sheetName val="Greer vs Orchards"/>
      <sheetName val="SFB Summary"/>
      <sheetName val="Dysart GC's"/>
      <sheetName val="VE Greer"/>
      <sheetName val="Floors"/>
      <sheetName val="Rancho Cost"/>
      <sheetName val="Cost Compare"/>
      <sheetName val="SFB Budget Reviw"/>
      <sheetName val="Precon Fee"/>
      <sheetName val="Whats left to do"/>
      <sheetName val="Project Summary Adj Ways"/>
      <sheetName val="Adj Ways (QTO)"/>
      <sheetName val="Bond and Taxes"/>
      <sheetName val="Master Budget SFB Base"/>
      <sheetName val="Master Budget (SFB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D4" t="str">
            <v>Dysart No. 16 @ Orchards</v>
          </cell>
        </row>
        <row r="18">
          <cell r="D18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E7671-4C75-4878-A40A-0A5AC0030AB9}">
  <dimension ref="A1:ED1243"/>
  <sheetViews>
    <sheetView view="pageBreakPreview" topLeftCell="A182" zoomScale="124" zoomScaleNormal="124" zoomScaleSheetLayoutView="124" workbookViewId="0">
      <selection activeCell="D195" sqref="D195"/>
    </sheetView>
  </sheetViews>
  <sheetFormatPr defaultColWidth="0.28515625" defaultRowHeight="12.75"/>
  <cols>
    <col min="1" max="1" width="10" customWidth="1"/>
    <col min="2" max="2" width="34.140625" customWidth="1"/>
    <col min="3" max="3" width="0.7109375" style="29" customWidth="1"/>
    <col min="4" max="4" width="17.140625" style="30" customWidth="1"/>
    <col min="5" max="5" width="16.140625" style="30" customWidth="1"/>
    <col min="6" max="6" width="16.140625" style="31" customWidth="1"/>
    <col min="7" max="7" width="0.7109375" style="11" customWidth="1"/>
    <col min="8" max="8" width="20.42578125" style="47" customWidth="1"/>
    <col min="9" max="9" width="10.5703125" style="48" hidden="1" customWidth="1"/>
    <col min="10" max="10" width="2.140625" style="48" customWidth="1"/>
    <col min="11" max="11" width="20.42578125" style="47" customWidth="1"/>
    <col min="12" max="12" width="10.5703125" style="48" hidden="1" customWidth="1"/>
    <col min="13" max="13" width="2.140625" style="48" customWidth="1"/>
    <col min="14" max="14" width="20.42578125" style="47" customWidth="1"/>
    <col min="15" max="15" width="10.5703125" style="48" hidden="1" customWidth="1"/>
    <col min="16" max="16" width="2.140625" style="48" customWidth="1"/>
    <col min="17" max="17" width="20.42578125" style="47" customWidth="1"/>
    <col min="18" max="18" width="10.5703125" style="48" hidden="1" customWidth="1"/>
    <col min="19" max="19" width="2.140625" style="48" customWidth="1"/>
    <col min="20" max="20" width="20.42578125" style="47" customWidth="1"/>
    <col min="21" max="21" width="10.5703125" style="48" hidden="1" customWidth="1"/>
    <col min="22" max="22" width="2.140625" style="48" customWidth="1"/>
    <col min="23" max="134" width="0.28515625" style="49"/>
  </cols>
  <sheetData>
    <row r="1" spans="1:134">
      <c r="A1" s="195"/>
      <c r="B1" s="196"/>
      <c r="C1" s="196"/>
      <c r="D1" s="343"/>
      <c r="E1" s="343"/>
      <c r="F1" s="343"/>
      <c r="G1" s="344"/>
    </row>
    <row r="2" spans="1:134" ht="17.25" customHeight="1">
      <c r="A2" s="175" t="s">
        <v>367</v>
      </c>
      <c r="B2" s="176"/>
      <c r="C2" s="176"/>
      <c r="D2" s="345" t="s">
        <v>378</v>
      </c>
      <c r="E2" s="345"/>
      <c r="F2" s="345"/>
      <c r="G2" s="173"/>
    </row>
    <row r="3" spans="1:134" ht="15.75" customHeight="1" thickBot="1">
      <c r="A3" s="197"/>
      <c r="B3" s="198"/>
      <c r="C3" s="198"/>
      <c r="D3" s="346" t="s">
        <v>379</v>
      </c>
      <c r="E3" s="346"/>
      <c r="F3" s="346"/>
      <c r="G3" s="174"/>
      <c r="K3" s="49"/>
    </row>
    <row r="4" spans="1:134" ht="101.25" customHeight="1" thickBot="1">
      <c r="A4" s="347" t="s">
        <v>382</v>
      </c>
      <c r="B4" s="348"/>
      <c r="C4" s="348"/>
      <c r="D4" s="348"/>
      <c r="E4" s="348"/>
      <c r="F4" s="348"/>
      <c r="G4" s="349"/>
      <c r="H4" s="50"/>
      <c r="I4" s="51"/>
      <c r="J4" s="51"/>
      <c r="K4" s="50"/>
      <c r="L4" s="51"/>
      <c r="M4" s="51"/>
      <c r="N4" s="50"/>
      <c r="O4" s="51"/>
      <c r="P4" s="51"/>
      <c r="Q4" s="50"/>
      <c r="R4" s="51"/>
      <c r="S4" s="51"/>
      <c r="T4" s="50"/>
      <c r="U4" s="51"/>
      <c r="V4" s="51"/>
    </row>
    <row r="5" spans="1:134" s="1" customFormat="1" ht="16.5" customHeight="1">
      <c r="A5" s="252"/>
      <c r="B5" s="200" t="s">
        <v>0</v>
      </c>
      <c r="C5" s="253"/>
      <c r="D5" s="350" t="s">
        <v>386</v>
      </c>
      <c r="E5" s="351"/>
      <c r="F5" s="352"/>
      <c r="G5" s="202"/>
      <c r="H5" s="254"/>
      <c r="I5" s="255"/>
      <c r="J5" s="54"/>
      <c r="K5" s="254"/>
      <c r="L5" s="255"/>
      <c r="M5" s="54"/>
      <c r="N5" s="254"/>
      <c r="O5" s="255"/>
      <c r="P5" s="54"/>
      <c r="Q5" s="254"/>
      <c r="R5" s="255"/>
      <c r="S5" s="54"/>
      <c r="T5" s="254"/>
      <c r="U5" s="255"/>
      <c r="V5" s="54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</row>
    <row r="6" spans="1:134" s="1" customFormat="1" ht="15" customHeight="1">
      <c r="A6" s="256"/>
      <c r="B6" s="37" t="s">
        <v>2</v>
      </c>
      <c r="C6" s="257"/>
      <c r="D6" s="335" t="s">
        <v>387</v>
      </c>
      <c r="E6" s="336"/>
      <c r="F6" s="337"/>
      <c r="G6" s="204"/>
      <c r="H6" s="254"/>
      <c r="I6" s="255"/>
      <c r="J6" s="54"/>
      <c r="K6" s="254"/>
      <c r="L6" s="255"/>
      <c r="M6" s="54"/>
      <c r="N6" s="254"/>
      <c r="O6" s="255"/>
      <c r="P6" s="54"/>
      <c r="Q6" s="254"/>
      <c r="R6" s="255"/>
      <c r="S6" s="54"/>
      <c r="T6" s="254"/>
      <c r="U6" s="255"/>
      <c r="V6" s="54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</row>
    <row r="7" spans="1:134" s="2" customFormat="1" ht="15.75" customHeight="1">
      <c r="A7" s="256"/>
      <c r="B7" s="37" t="s">
        <v>373</v>
      </c>
      <c r="C7" s="258"/>
      <c r="D7" s="332" t="s">
        <v>380</v>
      </c>
      <c r="E7" s="333"/>
      <c r="F7" s="334"/>
      <c r="G7" s="205"/>
      <c r="H7" s="259"/>
      <c r="I7" s="259"/>
      <c r="J7" s="57"/>
      <c r="K7" s="259"/>
      <c r="L7" s="259"/>
      <c r="M7" s="57"/>
      <c r="N7" s="259"/>
      <c r="O7" s="259"/>
      <c r="P7" s="57"/>
      <c r="Q7" s="259"/>
      <c r="R7" s="259"/>
      <c r="S7" s="57"/>
      <c r="T7" s="259"/>
      <c r="U7" s="259"/>
      <c r="V7" s="57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</row>
    <row r="8" spans="1:134" s="2" customFormat="1" ht="15" customHeight="1">
      <c r="A8" s="256"/>
      <c r="B8" s="37" t="s">
        <v>1</v>
      </c>
      <c r="C8" s="258"/>
      <c r="D8" s="335" t="s">
        <v>388</v>
      </c>
      <c r="E8" s="336"/>
      <c r="F8" s="337"/>
      <c r="G8" s="205"/>
      <c r="H8" s="259"/>
      <c r="I8" s="259"/>
      <c r="J8" s="57"/>
      <c r="K8" s="259"/>
      <c r="L8" s="259"/>
      <c r="M8" s="57"/>
      <c r="N8" s="259"/>
      <c r="O8" s="259"/>
      <c r="P8" s="57"/>
      <c r="Q8" s="259"/>
      <c r="R8" s="259"/>
      <c r="S8" s="57"/>
      <c r="T8" s="259"/>
      <c r="U8" s="259"/>
      <c r="V8" s="57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</row>
    <row r="9" spans="1:134" s="2" customFormat="1" ht="15" customHeight="1">
      <c r="A9" s="256"/>
      <c r="B9" s="37" t="s">
        <v>374</v>
      </c>
      <c r="C9" s="258"/>
      <c r="D9" s="335" t="s">
        <v>389</v>
      </c>
      <c r="E9" s="336"/>
      <c r="F9" s="337"/>
      <c r="G9" s="205"/>
      <c r="H9" s="259"/>
      <c r="I9" s="259"/>
      <c r="J9" s="57"/>
      <c r="K9" s="259"/>
      <c r="L9" s="259"/>
      <c r="M9" s="57"/>
      <c r="N9" s="259"/>
      <c r="O9" s="259"/>
      <c r="P9" s="57"/>
      <c r="Q9" s="259"/>
      <c r="R9" s="259"/>
      <c r="S9" s="57"/>
      <c r="T9" s="259"/>
      <c r="U9" s="259"/>
      <c r="V9" s="57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</row>
    <row r="10" spans="1:134" s="2" customFormat="1" ht="15" customHeight="1" thickBot="1">
      <c r="A10" s="260"/>
      <c r="B10" s="3"/>
      <c r="C10" s="261"/>
      <c r="D10" s="338"/>
      <c r="E10" s="339"/>
      <c r="F10" s="340"/>
      <c r="G10" s="207"/>
      <c r="H10" s="259"/>
      <c r="I10" s="259"/>
      <c r="J10" s="57"/>
      <c r="K10" s="259"/>
      <c r="L10" s="259"/>
      <c r="M10" s="57"/>
      <c r="N10" s="259"/>
      <c r="O10" s="259"/>
      <c r="P10" s="57"/>
      <c r="Q10" s="259"/>
      <c r="R10" s="259"/>
      <c r="S10" s="57"/>
      <c r="T10" s="259"/>
      <c r="U10" s="259"/>
      <c r="V10" s="57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</row>
    <row r="11" spans="1:134" s="2" customFormat="1" ht="15" customHeight="1" thickBot="1">
      <c r="A11" s="262"/>
      <c r="B11" s="209"/>
      <c r="C11" s="263"/>
      <c r="D11" s="264" t="str">
        <f>IFERROR(($D$221/#REF!),"")</f>
        <v/>
      </c>
      <c r="E11" s="264" t="str">
        <f>IFERROR(($E$221/#REF!),"")</f>
        <v/>
      </c>
      <c r="F11" s="264" t="str">
        <f>IFERROR(($F$221/#REF!),"")</f>
        <v/>
      </c>
      <c r="G11" s="212"/>
      <c r="H11" s="259"/>
      <c r="I11" s="259"/>
      <c r="J11" s="57"/>
      <c r="K11" s="259"/>
      <c r="L11" s="259"/>
      <c r="M11" s="57"/>
      <c r="N11" s="259"/>
      <c r="O11" s="259"/>
      <c r="P11" s="57"/>
      <c r="Q11" s="259"/>
      <c r="R11" s="259"/>
      <c r="S11" s="57"/>
      <c r="T11" s="259"/>
      <c r="U11" s="259"/>
      <c r="V11" s="57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</row>
    <row r="12" spans="1:134" s="2" customFormat="1" ht="15" customHeight="1" thickBot="1">
      <c r="A12" s="252"/>
      <c r="B12" s="265"/>
      <c r="C12" s="266"/>
      <c r="D12" s="267"/>
      <c r="E12" s="268"/>
      <c r="F12" s="268"/>
      <c r="G12" s="215"/>
      <c r="H12" s="259"/>
      <c r="I12" s="259"/>
      <c r="J12" s="57"/>
      <c r="K12" s="259"/>
      <c r="L12" s="259"/>
      <c r="M12" s="57"/>
      <c r="N12" s="259"/>
      <c r="O12" s="259"/>
      <c r="P12" s="57"/>
      <c r="Q12" s="259"/>
      <c r="R12" s="259"/>
      <c r="S12" s="57"/>
      <c r="T12" s="259"/>
      <c r="U12" s="259"/>
      <c r="V12" s="57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</row>
    <row r="13" spans="1:134" s="2" customFormat="1" ht="15" customHeight="1">
      <c r="A13" s="269"/>
      <c r="B13" s="341"/>
      <c r="C13" s="270"/>
      <c r="D13" s="179" t="s">
        <v>174</v>
      </c>
      <c r="E13" s="179" t="s">
        <v>381</v>
      </c>
      <c r="F13" s="179" t="s">
        <v>178</v>
      </c>
      <c r="G13" s="205"/>
      <c r="H13" s="259"/>
      <c r="I13" s="259"/>
      <c r="J13" s="57"/>
      <c r="K13" s="259"/>
      <c r="L13" s="259"/>
      <c r="M13" s="57"/>
      <c r="N13" s="259"/>
      <c r="O13" s="259"/>
      <c r="P13" s="57"/>
      <c r="Q13" s="259"/>
      <c r="R13" s="259"/>
      <c r="S13" s="57"/>
      <c r="T13" s="259"/>
      <c r="U13" s="259"/>
      <c r="V13" s="57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</row>
    <row r="14" spans="1:134" s="3" customFormat="1" ht="13.5" thickBot="1">
      <c r="A14" s="271"/>
      <c r="B14" s="342"/>
      <c r="C14" s="270"/>
      <c r="D14" s="179" t="s">
        <v>175</v>
      </c>
      <c r="E14" s="179" t="s">
        <v>179</v>
      </c>
      <c r="F14" s="179" t="s">
        <v>179</v>
      </c>
      <c r="G14" s="205"/>
      <c r="H14" s="259"/>
      <c r="I14" s="259"/>
      <c r="J14" s="57"/>
      <c r="K14" s="259"/>
      <c r="L14" s="259"/>
      <c r="M14" s="57"/>
      <c r="N14" s="259"/>
      <c r="O14" s="259"/>
      <c r="P14" s="57"/>
      <c r="Q14" s="259"/>
      <c r="R14" s="259"/>
      <c r="S14" s="57"/>
      <c r="T14" s="259"/>
      <c r="U14" s="259"/>
      <c r="V14" s="57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</row>
    <row r="15" spans="1:134" s="5" customFormat="1" ht="15" customHeight="1" thickBot="1">
      <c r="A15" s="272" t="s">
        <v>3</v>
      </c>
      <c r="B15" s="169" t="s">
        <v>372</v>
      </c>
      <c r="C15" s="115"/>
      <c r="D15" s="273"/>
      <c r="E15" s="273"/>
      <c r="F15" s="274"/>
      <c r="G15" s="218"/>
      <c r="H15" s="60"/>
      <c r="I15" s="61"/>
      <c r="J15" s="62"/>
      <c r="K15" s="60"/>
      <c r="L15" s="61"/>
      <c r="M15" s="62"/>
      <c r="N15" s="60"/>
      <c r="O15" s="61"/>
      <c r="P15" s="62"/>
      <c r="Q15" s="60"/>
      <c r="R15" s="61"/>
      <c r="S15" s="62"/>
      <c r="T15" s="60"/>
      <c r="U15" s="61"/>
      <c r="V15" s="62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</row>
    <row r="16" spans="1:134" ht="15" customHeight="1">
      <c r="A16" s="94" t="s">
        <v>370</v>
      </c>
      <c r="B16" s="130" t="s">
        <v>371</v>
      </c>
      <c r="C16" s="83"/>
      <c r="D16" s="275">
        <v>34455</v>
      </c>
      <c r="E16" s="276"/>
      <c r="F16" s="277"/>
      <c r="G16" s="218"/>
      <c r="H16" s="60"/>
      <c r="I16" s="61"/>
      <c r="J16" s="62"/>
      <c r="K16" s="60"/>
      <c r="L16" s="61"/>
      <c r="M16" s="62"/>
      <c r="N16" s="60"/>
      <c r="O16" s="61"/>
      <c r="P16" s="62"/>
      <c r="Q16" s="60"/>
      <c r="R16" s="61"/>
      <c r="S16" s="62"/>
      <c r="T16" s="60"/>
      <c r="U16" s="61"/>
      <c r="V16" s="62"/>
    </row>
    <row r="17" spans="1:134" ht="15" customHeight="1">
      <c r="A17" s="94" t="s">
        <v>364</v>
      </c>
      <c r="B17" s="130" t="s">
        <v>365</v>
      </c>
      <c r="C17" s="83"/>
      <c r="D17" s="275">
        <v>11228</v>
      </c>
      <c r="E17" s="276"/>
      <c r="F17" s="277"/>
      <c r="G17" s="218"/>
      <c r="H17" s="60"/>
      <c r="I17" s="61"/>
      <c r="J17" s="62"/>
      <c r="K17" s="60"/>
      <c r="L17" s="61"/>
      <c r="M17" s="62"/>
      <c r="N17" s="60"/>
      <c r="O17" s="61"/>
      <c r="P17" s="62"/>
      <c r="Q17" s="60"/>
      <c r="R17" s="61"/>
      <c r="S17" s="62"/>
      <c r="T17" s="60"/>
      <c r="U17" s="61"/>
      <c r="V17" s="62"/>
    </row>
    <row r="18" spans="1:134" ht="15" customHeight="1">
      <c r="A18" s="94" t="s">
        <v>183</v>
      </c>
      <c r="B18" s="130" t="s">
        <v>7</v>
      </c>
      <c r="C18" s="83"/>
      <c r="D18" s="275"/>
      <c r="E18" s="275"/>
      <c r="F18" s="277"/>
      <c r="G18" s="218"/>
      <c r="H18" s="60"/>
      <c r="I18" s="61"/>
      <c r="J18" s="62"/>
      <c r="K18" s="60"/>
      <c r="L18" s="61"/>
      <c r="M18" s="62"/>
      <c r="N18" s="60"/>
      <c r="O18" s="61"/>
      <c r="P18" s="62"/>
      <c r="Q18" s="60"/>
      <c r="R18" s="61"/>
      <c r="S18" s="62"/>
      <c r="T18" s="60"/>
      <c r="U18" s="61"/>
      <c r="V18" s="62"/>
    </row>
    <row r="19" spans="1:134" ht="15" customHeight="1" thickBot="1">
      <c r="A19" s="95" t="s">
        <v>189</v>
      </c>
      <c r="B19" s="107" t="s">
        <v>9</v>
      </c>
      <c r="C19" s="91"/>
      <c r="D19" s="278"/>
      <c r="E19" s="279"/>
      <c r="F19" s="280"/>
      <c r="G19" s="218"/>
      <c r="H19" s="60"/>
      <c r="I19" s="61"/>
      <c r="J19" s="62"/>
      <c r="K19" s="60"/>
      <c r="L19" s="61"/>
      <c r="M19" s="62"/>
      <c r="N19" s="60"/>
      <c r="O19" s="61"/>
      <c r="P19" s="62"/>
      <c r="Q19" s="60"/>
      <c r="R19" s="61"/>
      <c r="S19" s="62"/>
      <c r="T19" s="60"/>
      <c r="U19" s="61"/>
      <c r="V19" s="62"/>
    </row>
    <row r="20" spans="1:134" ht="15" customHeight="1" thickBot="1">
      <c r="A20" s="281" t="str">
        <f>IFERROR((#REF!+D20+E20+F20)/#REF!,"")</f>
        <v/>
      </c>
      <c r="B20" s="90" t="s">
        <v>196</v>
      </c>
      <c r="C20" s="86"/>
      <c r="D20" s="93">
        <f>SUM(D16:D19)</f>
        <v>45683</v>
      </c>
      <c r="E20" s="93">
        <f>SUM(E16:E19)</f>
        <v>0</v>
      </c>
      <c r="F20" s="93">
        <f>SUM(F16:F19)</f>
        <v>0</v>
      </c>
      <c r="G20" s="218"/>
      <c r="H20" s="60"/>
      <c r="I20" s="61"/>
      <c r="J20" s="62"/>
      <c r="K20" s="60"/>
      <c r="L20" s="61"/>
      <c r="M20" s="62"/>
      <c r="N20" s="60"/>
      <c r="O20" s="61"/>
      <c r="P20" s="62"/>
      <c r="Q20" s="60"/>
      <c r="R20" s="61"/>
      <c r="S20" s="62"/>
      <c r="T20" s="60"/>
      <c r="U20" s="61"/>
      <c r="V20" s="62"/>
    </row>
    <row r="21" spans="1:134" ht="15" customHeight="1">
      <c r="A21" s="282" t="s">
        <v>4</v>
      </c>
      <c r="B21" s="117" t="s">
        <v>255</v>
      </c>
      <c r="C21" s="115"/>
      <c r="D21" s="283"/>
      <c r="E21" s="283"/>
      <c r="F21" s="284"/>
      <c r="G21" s="218"/>
      <c r="H21" s="60"/>
      <c r="I21" s="61"/>
      <c r="J21" s="62"/>
      <c r="K21" s="60"/>
      <c r="L21" s="61"/>
      <c r="M21" s="62"/>
      <c r="N21" s="60"/>
      <c r="O21" s="61"/>
      <c r="P21" s="62"/>
      <c r="Q21" s="60"/>
      <c r="R21" s="61"/>
      <c r="S21" s="62"/>
      <c r="T21" s="60"/>
      <c r="U21" s="61"/>
      <c r="V21" s="62"/>
    </row>
    <row r="22" spans="1:134" ht="15" customHeight="1">
      <c r="A22" s="94" t="s">
        <v>185</v>
      </c>
      <c r="B22" s="130" t="s">
        <v>6</v>
      </c>
      <c r="C22" s="83"/>
      <c r="D22" s="285">
        <v>12650</v>
      </c>
      <c r="E22" s="285"/>
      <c r="F22" s="286"/>
      <c r="G22" s="218"/>
      <c r="H22" s="60"/>
      <c r="I22" s="61"/>
      <c r="J22" s="62"/>
      <c r="K22" s="60"/>
      <c r="L22" s="61"/>
      <c r="M22" s="62"/>
      <c r="N22" s="60"/>
      <c r="O22" s="61"/>
      <c r="P22" s="62"/>
      <c r="Q22" s="60"/>
      <c r="R22" s="61"/>
      <c r="S22" s="62"/>
      <c r="T22" s="60"/>
      <c r="U22" s="61"/>
      <c r="V22" s="62"/>
    </row>
    <row r="23" spans="1:134" ht="15" customHeight="1">
      <c r="A23" s="94" t="s">
        <v>184</v>
      </c>
      <c r="B23" s="130" t="s">
        <v>5</v>
      </c>
      <c r="C23" s="83"/>
      <c r="D23" s="285">
        <v>219537</v>
      </c>
      <c r="E23" s="285"/>
      <c r="F23" s="286"/>
      <c r="G23" s="218"/>
      <c r="H23" s="60">
        <v>30050</v>
      </c>
      <c r="I23" s="61"/>
      <c r="J23" s="62"/>
      <c r="K23" s="60"/>
      <c r="L23" s="61"/>
      <c r="M23" s="62"/>
      <c r="N23" s="60"/>
      <c r="O23" s="61"/>
      <c r="P23" s="62"/>
      <c r="Q23" s="60"/>
      <c r="R23" s="61"/>
      <c r="S23" s="62"/>
      <c r="T23" s="60"/>
      <c r="U23" s="61"/>
      <c r="V23" s="62"/>
    </row>
    <row r="24" spans="1:134" ht="15" customHeight="1" thickBot="1">
      <c r="A24" s="95" t="s">
        <v>202</v>
      </c>
      <c r="B24" s="107" t="s">
        <v>15</v>
      </c>
      <c r="C24" s="91"/>
      <c r="D24" s="278">
        <v>75403</v>
      </c>
      <c r="E24" s="278"/>
      <c r="F24" s="280"/>
      <c r="G24" s="218"/>
      <c r="H24" s="60"/>
      <c r="I24" s="61"/>
      <c r="J24" s="62"/>
      <c r="K24" s="60"/>
      <c r="L24" s="61"/>
      <c r="M24" s="62"/>
      <c r="N24" s="60"/>
      <c r="O24" s="61"/>
      <c r="P24" s="62"/>
      <c r="Q24" s="60"/>
      <c r="R24" s="61"/>
      <c r="S24" s="62"/>
      <c r="T24" s="60"/>
      <c r="U24" s="61"/>
      <c r="V24" s="62"/>
    </row>
    <row r="25" spans="1:134" ht="15" customHeight="1" thickBot="1">
      <c r="A25" s="287" t="str">
        <f>IFERROR((#REF!+D25+E25+F25)/#REF!,"")</f>
        <v/>
      </c>
      <c r="B25" s="87" t="s">
        <v>27</v>
      </c>
      <c r="C25" s="88"/>
      <c r="D25" s="35">
        <f>SUM(D22:D24)</f>
        <v>307590</v>
      </c>
      <c r="E25" s="35">
        <f>SUM(E22:E24)</f>
        <v>0</v>
      </c>
      <c r="F25" s="231">
        <f>SUM(F22:F24)</f>
        <v>0</v>
      </c>
      <c r="G25" s="218"/>
      <c r="H25" s="60"/>
      <c r="I25" s="61"/>
      <c r="J25" s="62"/>
      <c r="K25" s="60"/>
      <c r="L25" s="61"/>
      <c r="M25" s="62"/>
      <c r="N25" s="60"/>
      <c r="O25" s="61"/>
      <c r="P25" s="62"/>
      <c r="Q25" s="60"/>
      <c r="R25" s="61"/>
      <c r="S25" s="62"/>
      <c r="T25" s="60"/>
      <c r="U25" s="61"/>
      <c r="V25" s="62"/>
    </row>
    <row r="26" spans="1:134" ht="15" customHeight="1">
      <c r="A26" s="288" t="s">
        <v>28</v>
      </c>
      <c r="B26" s="119" t="s">
        <v>257</v>
      </c>
      <c r="C26" s="115"/>
      <c r="D26" s="273"/>
      <c r="E26" s="273"/>
      <c r="F26" s="274"/>
      <c r="G26" s="218"/>
      <c r="H26" s="60"/>
      <c r="I26" s="61"/>
      <c r="J26" s="62"/>
      <c r="K26" s="60"/>
      <c r="L26" s="61"/>
      <c r="M26" s="62"/>
      <c r="N26" s="60"/>
      <c r="O26" s="61"/>
      <c r="P26" s="62"/>
      <c r="Q26" s="60"/>
      <c r="R26" s="61"/>
      <c r="S26" s="62"/>
      <c r="T26" s="60"/>
      <c r="U26" s="61"/>
      <c r="V26" s="62"/>
    </row>
    <row r="27" spans="1:134" ht="15" customHeight="1">
      <c r="A27" s="96" t="s">
        <v>223</v>
      </c>
      <c r="B27" s="89" t="s">
        <v>29</v>
      </c>
      <c r="C27" s="4"/>
      <c r="D27" s="285"/>
      <c r="E27" s="289"/>
      <c r="F27" s="286"/>
      <c r="G27" s="218"/>
      <c r="H27" s="60"/>
      <c r="I27" s="61"/>
      <c r="J27" s="62"/>
      <c r="K27" s="60"/>
      <c r="L27" s="61"/>
      <c r="M27" s="62"/>
      <c r="N27" s="60"/>
      <c r="O27" s="61"/>
      <c r="P27" s="62"/>
      <c r="Q27" s="60"/>
      <c r="R27" s="61"/>
      <c r="S27" s="62"/>
      <c r="T27" s="60"/>
      <c r="U27" s="61"/>
      <c r="V27" s="62"/>
    </row>
    <row r="28" spans="1:134" ht="15" customHeight="1">
      <c r="A28" s="96" t="s">
        <v>223</v>
      </c>
      <c r="B28" s="89" t="s">
        <v>31</v>
      </c>
      <c r="C28" s="4"/>
      <c r="D28" s="285">
        <v>406708</v>
      </c>
      <c r="E28" s="289"/>
      <c r="F28" s="286"/>
      <c r="G28" s="218"/>
      <c r="H28" s="60"/>
      <c r="I28" s="61"/>
      <c r="J28" s="62"/>
      <c r="K28" s="60"/>
      <c r="L28" s="61"/>
      <c r="M28" s="62"/>
      <c r="N28" s="60"/>
      <c r="O28" s="61"/>
      <c r="P28" s="62"/>
      <c r="Q28" s="60"/>
      <c r="R28" s="61"/>
      <c r="S28" s="62"/>
      <c r="T28" s="60"/>
      <c r="U28" s="61"/>
      <c r="V28" s="62"/>
    </row>
    <row r="29" spans="1:134" ht="15" customHeight="1">
      <c r="A29" s="96" t="s">
        <v>225</v>
      </c>
      <c r="B29" s="89" t="s">
        <v>33</v>
      </c>
      <c r="C29" s="4"/>
      <c r="D29" s="285"/>
      <c r="E29" s="289"/>
      <c r="F29" s="286"/>
      <c r="G29" s="218"/>
      <c r="H29" s="60"/>
      <c r="I29" s="61"/>
      <c r="J29" s="62"/>
      <c r="K29" s="60"/>
      <c r="L29" s="61"/>
      <c r="M29" s="62"/>
      <c r="N29" s="60"/>
      <c r="O29" s="61"/>
      <c r="P29" s="62"/>
      <c r="Q29" s="60"/>
      <c r="R29" s="61"/>
      <c r="S29" s="62"/>
      <c r="T29" s="60"/>
      <c r="U29" s="61"/>
      <c r="V29" s="62"/>
    </row>
    <row r="30" spans="1:134" ht="15" customHeight="1">
      <c r="A30" s="96" t="s">
        <v>224</v>
      </c>
      <c r="B30" s="89" t="s">
        <v>30</v>
      </c>
      <c r="C30" s="4"/>
      <c r="D30" s="285"/>
      <c r="E30" s="289"/>
      <c r="F30" s="286"/>
      <c r="G30" s="218"/>
      <c r="H30" s="60"/>
      <c r="I30" s="61"/>
      <c r="J30" s="62"/>
      <c r="K30" s="60"/>
      <c r="L30" s="61"/>
      <c r="M30" s="62"/>
      <c r="N30" s="60"/>
      <c r="O30" s="61"/>
      <c r="P30" s="62"/>
      <c r="Q30" s="60"/>
      <c r="R30" s="61"/>
      <c r="S30" s="62"/>
      <c r="T30" s="60"/>
      <c r="U30" s="61"/>
      <c r="V30" s="62"/>
    </row>
    <row r="31" spans="1:134" ht="15" customHeight="1">
      <c r="A31" s="97" t="s">
        <v>282</v>
      </c>
      <c r="B31" s="89" t="s">
        <v>93</v>
      </c>
      <c r="C31" s="4"/>
      <c r="D31" s="285"/>
      <c r="E31" s="289"/>
      <c r="F31" s="286"/>
      <c r="G31" s="218"/>
      <c r="H31" s="60"/>
      <c r="I31" s="61"/>
      <c r="J31" s="62"/>
      <c r="K31" s="60"/>
      <c r="L31" s="61"/>
      <c r="M31" s="62"/>
      <c r="N31" s="60"/>
      <c r="O31" s="61"/>
      <c r="P31" s="62"/>
      <c r="Q31" s="60"/>
      <c r="R31" s="61"/>
      <c r="S31" s="62"/>
      <c r="T31" s="60"/>
      <c r="U31" s="61"/>
      <c r="V31" s="62"/>
    </row>
    <row r="32" spans="1:134" s="5" customFormat="1" ht="15" customHeight="1" thickBot="1">
      <c r="A32" s="95" t="s">
        <v>226</v>
      </c>
      <c r="B32" s="107" t="s">
        <v>34</v>
      </c>
      <c r="C32" s="91"/>
      <c r="D32" s="278"/>
      <c r="E32" s="279"/>
      <c r="F32" s="280"/>
      <c r="G32" s="218"/>
      <c r="H32" s="60"/>
      <c r="I32" s="61"/>
      <c r="J32" s="62"/>
      <c r="K32" s="60"/>
      <c r="L32" s="61"/>
      <c r="M32" s="62"/>
      <c r="N32" s="60"/>
      <c r="O32" s="61"/>
      <c r="P32" s="62"/>
      <c r="Q32" s="60"/>
      <c r="R32" s="61"/>
      <c r="S32" s="62"/>
      <c r="T32" s="60"/>
      <c r="U32" s="61"/>
      <c r="V32" s="62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</row>
    <row r="33" spans="1:22" ht="15" customHeight="1" thickBot="1">
      <c r="A33" s="287" t="str">
        <f>IFERROR((#REF!+D33+E33+F33)/#REF!,"")</f>
        <v/>
      </c>
      <c r="B33" s="87" t="s">
        <v>35</v>
      </c>
      <c r="C33" s="88"/>
      <c r="D33" s="34">
        <f>SUM(D27:D32)</f>
        <v>406708</v>
      </c>
      <c r="E33" s="34">
        <f>SUM(E27:E32)</f>
        <v>0</v>
      </c>
      <c r="F33" s="232">
        <f>SUM(F27:F32)</f>
        <v>0</v>
      </c>
      <c r="G33" s="218"/>
      <c r="H33" s="60"/>
      <c r="I33" s="61"/>
      <c r="J33" s="62"/>
      <c r="K33" s="60"/>
      <c r="L33" s="61"/>
      <c r="M33" s="62"/>
      <c r="N33" s="60"/>
      <c r="O33" s="61"/>
      <c r="P33" s="62"/>
      <c r="Q33" s="60"/>
      <c r="R33" s="61"/>
      <c r="S33" s="62"/>
      <c r="T33" s="60"/>
      <c r="U33" s="61"/>
      <c r="V33" s="62"/>
    </row>
    <row r="34" spans="1:22" ht="15" customHeight="1">
      <c r="A34" s="288" t="s">
        <v>36</v>
      </c>
      <c r="B34" s="119" t="s">
        <v>258</v>
      </c>
      <c r="C34" s="115"/>
      <c r="D34" s="273"/>
      <c r="E34" s="273"/>
      <c r="F34" s="274"/>
      <c r="G34" s="218"/>
      <c r="H34" s="60"/>
      <c r="I34" s="61"/>
      <c r="J34" s="62"/>
      <c r="K34" s="60"/>
      <c r="L34" s="61"/>
      <c r="M34" s="62"/>
      <c r="N34" s="60"/>
      <c r="O34" s="61"/>
      <c r="P34" s="62"/>
      <c r="Q34" s="60"/>
      <c r="R34" s="61"/>
      <c r="S34" s="62"/>
      <c r="T34" s="60"/>
      <c r="U34" s="61"/>
      <c r="V34" s="62"/>
    </row>
    <row r="35" spans="1:22" ht="15" customHeight="1">
      <c r="A35" s="96" t="s">
        <v>229</v>
      </c>
      <c r="B35" s="89" t="s">
        <v>37</v>
      </c>
      <c r="C35" s="4"/>
      <c r="D35" s="285">
        <v>489947</v>
      </c>
      <c r="E35" s="289"/>
      <c r="F35" s="286"/>
      <c r="G35" s="218"/>
      <c r="H35" s="60"/>
      <c r="I35" s="61"/>
      <c r="J35" s="62"/>
      <c r="K35" s="60"/>
      <c r="L35" s="61"/>
      <c r="M35" s="62"/>
      <c r="N35" s="60"/>
      <c r="O35" s="61"/>
      <c r="P35" s="62"/>
      <c r="Q35" s="60"/>
      <c r="R35" s="61"/>
      <c r="S35" s="62"/>
      <c r="T35" s="60"/>
      <c r="U35" s="61"/>
      <c r="V35" s="62"/>
    </row>
    <row r="36" spans="1:22" ht="15" customHeight="1">
      <c r="A36" s="96" t="s">
        <v>229</v>
      </c>
      <c r="B36" s="89" t="s">
        <v>38</v>
      </c>
      <c r="C36" s="4"/>
      <c r="D36" s="285"/>
      <c r="E36" s="289"/>
      <c r="F36" s="286"/>
      <c r="G36" s="218"/>
      <c r="H36" s="60"/>
      <c r="I36" s="61"/>
      <c r="J36" s="62"/>
      <c r="K36" s="60"/>
      <c r="L36" s="61"/>
      <c r="M36" s="62"/>
      <c r="N36" s="60"/>
      <c r="O36" s="61"/>
      <c r="P36" s="62"/>
      <c r="Q36" s="60"/>
      <c r="R36" s="61"/>
      <c r="S36" s="62"/>
      <c r="T36" s="60"/>
      <c r="U36" s="61"/>
      <c r="V36" s="62"/>
    </row>
    <row r="37" spans="1:22" ht="15" customHeight="1">
      <c r="A37" s="96" t="s">
        <v>227</v>
      </c>
      <c r="B37" s="89" t="s">
        <v>33</v>
      </c>
      <c r="C37" s="4"/>
      <c r="D37" s="290"/>
      <c r="E37" s="291"/>
      <c r="F37" s="292"/>
      <c r="G37" s="218"/>
      <c r="H37" s="60"/>
      <c r="I37" s="61"/>
      <c r="J37" s="62"/>
      <c r="K37" s="60"/>
      <c r="L37" s="61"/>
      <c r="M37" s="62"/>
      <c r="N37" s="60"/>
      <c r="O37" s="61"/>
      <c r="P37" s="62"/>
      <c r="Q37" s="60"/>
      <c r="R37" s="61"/>
      <c r="S37" s="62"/>
      <c r="T37" s="60"/>
      <c r="U37" s="61"/>
      <c r="V37" s="62"/>
    </row>
    <row r="38" spans="1:22" ht="15" customHeight="1">
      <c r="A38" s="98" t="s">
        <v>211</v>
      </c>
      <c r="B38" s="92" t="s">
        <v>18</v>
      </c>
      <c r="C38" s="81"/>
      <c r="D38" s="293"/>
      <c r="E38" s="294"/>
      <c r="F38" s="295"/>
      <c r="G38" s="218"/>
      <c r="H38" s="60"/>
      <c r="I38" s="61"/>
      <c r="J38" s="62"/>
      <c r="K38" s="60"/>
      <c r="L38" s="61"/>
      <c r="M38" s="62"/>
      <c r="N38" s="60"/>
      <c r="O38" s="61"/>
      <c r="P38" s="62"/>
      <c r="Q38" s="60"/>
      <c r="R38" s="61"/>
      <c r="S38" s="62"/>
      <c r="T38" s="60"/>
      <c r="U38" s="61"/>
      <c r="V38" s="62"/>
    </row>
    <row r="39" spans="1:22" ht="15" customHeight="1">
      <c r="A39" s="96" t="s">
        <v>211</v>
      </c>
      <c r="B39" s="89" t="s">
        <v>26</v>
      </c>
      <c r="C39" s="4"/>
      <c r="D39" s="290"/>
      <c r="E39" s="291"/>
      <c r="F39" s="292"/>
      <c r="G39" s="218"/>
      <c r="H39" s="60"/>
      <c r="I39" s="61"/>
      <c r="J39" s="62"/>
      <c r="K39" s="60"/>
      <c r="L39" s="61"/>
      <c r="M39" s="62"/>
      <c r="N39" s="60"/>
      <c r="O39" s="61"/>
      <c r="P39" s="62"/>
      <c r="Q39" s="60"/>
      <c r="R39" s="61"/>
      <c r="S39" s="62"/>
      <c r="T39" s="60"/>
      <c r="U39" s="61"/>
      <c r="V39" s="62"/>
    </row>
    <row r="40" spans="1:22" ht="15" customHeight="1" thickBot="1">
      <c r="A40" s="95" t="s">
        <v>228</v>
      </c>
      <c r="B40" s="107" t="s">
        <v>39</v>
      </c>
      <c r="C40" s="91"/>
      <c r="D40" s="296"/>
      <c r="E40" s="297"/>
      <c r="F40" s="298"/>
      <c r="G40" s="218"/>
      <c r="H40" s="60"/>
      <c r="I40" s="61"/>
      <c r="J40" s="62"/>
      <c r="K40" s="60"/>
      <c r="L40" s="61"/>
      <c r="M40" s="62"/>
      <c r="N40" s="60"/>
      <c r="O40" s="61"/>
      <c r="P40" s="62"/>
      <c r="Q40" s="60"/>
      <c r="R40" s="61"/>
      <c r="S40" s="62"/>
      <c r="T40" s="60"/>
      <c r="U40" s="61"/>
      <c r="V40" s="62"/>
    </row>
    <row r="41" spans="1:22" ht="15" customHeight="1" thickBot="1">
      <c r="A41" s="287" t="str">
        <f>IFERROR((#REF!+D41+E41+F41)/#REF!,"")</f>
        <v/>
      </c>
      <c r="B41" s="87" t="s">
        <v>40</v>
      </c>
      <c r="C41" s="88"/>
      <c r="D41" s="35">
        <f>SUM(D35:D40)</f>
        <v>489947</v>
      </c>
      <c r="E41" s="35">
        <f>SUM(E35:E40)</f>
        <v>0</v>
      </c>
      <c r="F41" s="231">
        <f>SUM(F35:F40)</f>
        <v>0</v>
      </c>
      <c r="G41" s="218"/>
      <c r="H41" s="60"/>
      <c r="I41" s="61"/>
      <c r="J41" s="62"/>
      <c r="K41" s="60"/>
      <c r="L41" s="61"/>
      <c r="M41" s="62"/>
      <c r="N41" s="60"/>
      <c r="O41" s="61"/>
      <c r="P41" s="62"/>
      <c r="Q41" s="60"/>
      <c r="R41" s="61"/>
      <c r="S41" s="62"/>
      <c r="T41" s="60"/>
      <c r="U41" s="61"/>
      <c r="V41" s="62"/>
    </row>
    <row r="42" spans="1:22" ht="15" customHeight="1">
      <c r="A42" s="129" t="s">
        <v>41</v>
      </c>
      <c r="B42" s="126" t="s">
        <v>42</v>
      </c>
      <c r="C42" s="122"/>
      <c r="D42" s="283"/>
      <c r="E42" s="283"/>
      <c r="F42" s="284"/>
      <c r="G42" s="218"/>
      <c r="H42" s="60"/>
      <c r="I42" s="61"/>
      <c r="J42" s="62"/>
      <c r="K42" s="60"/>
      <c r="L42" s="61"/>
      <c r="M42" s="62"/>
      <c r="N42" s="60"/>
      <c r="O42" s="61"/>
      <c r="P42" s="62"/>
      <c r="Q42" s="60"/>
      <c r="R42" s="61"/>
      <c r="S42" s="62"/>
      <c r="T42" s="60"/>
      <c r="U42" s="61"/>
      <c r="V42" s="62"/>
    </row>
    <row r="43" spans="1:22" ht="15" customHeight="1">
      <c r="A43" s="97" t="s">
        <v>234</v>
      </c>
      <c r="B43" s="89" t="s">
        <v>47</v>
      </c>
      <c r="C43" s="4"/>
      <c r="D43" s="290"/>
      <c r="E43" s="291"/>
      <c r="F43" s="292"/>
      <c r="G43" s="218"/>
      <c r="H43" s="60"/>
      <c r="I43" s="61"/>
      <c r="J43" s="62"/>
      <c r="K43" s="60"/>
      <c r="L43" s="61"/>
      <c r="M43" s="62"/>
      <c r="N43" s="60"/>
      <c r="O43" s="61"/>
      <c r="P43" s="62"/>
      <c r="Q43" s="60"/>
      <c r="R43" s="61"/>
      <c r="S43" s="62"/>
      <c r="T43" s="60"/>
      <c r="U43" s="61"/>
      <c r="V43" s="62"/>
    </row>
    <row r="44" spans="1:22" ht="15" customHeight="1">
      <c r="A44" s="94" t="s">
        <v>230</v>
      </c>
      <c r="B44" s="130" t="s">
        <v>43</v>
      </c>
      <c r="C44" s="83"/>
      <c r="D44" s="299">
        <v>119513</v>
      </c>
      <c r="E44" s="300"/>
      <c r="F44" s="301"/>
      <c r="G44" s="218"/>
      <c r="H44" s="60"/>
      <c r="I44" s="61"/>
      <c r="J44" s="62"/>
      <c r="K44" s="60"/>
      <c r="L44" s="61"/>
      <c r="M44" s="62"/>
      <c r="N44" s="60"/>
      <c r="O44" s="61"/>
      <c r="P44" s="62"/>
      <c r="Q44" s="60"/>
      <c r="R44" s="61"/>
      <c r="S44" s="62"/>
      <c r="T44" s="60"/>
      <c r="U44" s="61"/>
      <c r="V44" s="62"/>
    </row>
    <row r="45" spans="1:22" ht="15" customHeight="1">
      <c r="A45" s="96" t="s">
        <v>232</v>
      </c>
      <c r="B45" s="89" t="s">
        <v>45</v>
      </c>
      <c r="C45" s="4"/>
      <c r="D45" s="299"/>
      <c r="E45" s="300"/>
      <c r="F45" s="301"/>
      <c r="G45" s="218"/>
      <c r="H45" s="60"/>
      <c r="I45" s="61"/>
      <c r="J45" s="62"/>
      <c r="K45" s="60"/>
      <c r="L45" s="61"/>
      <c r="M45" s="62"/>
      <c r="N45" s="60"/>
      <c r="O45" s="61"/>
      <c r="P45" s="62"/>
      <c r="Q45" s="60"/>
      <c r="R45" s="61"/>
      <c r="S45" s="62"/>
      <c r="T45" s="60"/>
      <c r="U45" s="61"/>
      <c r="V45" s="62"/>
    </row>
    <row r="46" spans="1:22" ht="15" customHeight="1">
      <c r="A46" s="98" t="s">
        <v>231</v>
      </c>
      <c r="B46" s="92" t="s">
        <v>44</v>
      </c>
      <c r="C46" s="81"/>
      <c r="D46" s="302"/>
      <c r="E46" s="303"/>
      <c r="F46" s="304"/>
      <c r="G46" s="218"/>
      <c r="H46" s="60"/>
      <c r="I46" s="61"/>
      <c r="J46" s="62"/>
      <c r="K46" s="60"/>
      <c r="L46" s="61"/>
      <c r="M46" s="62"/>
      <c r="N46" s="60"/>
      <c r="O46" s="61"/>
      <c r="P46" s="62"/>
      <c r="Q46" s="60"/>
      <c r="R46" s="61"/>
      <c r="S46" s="62"/>
      <c r="T46" s="60"/>
      <c r="U46" s="61"/>
      <c r="V46" s="62"/>
    </row>
    <row r="47" spans="1:22" ht="15" customHeight="1" thickBot="1">
      <c r="A47" s="95" t="s">
        <v>233</v>
      </c>
      <c r="B47" s="107" t="s">
        <v>46</v>
      </c>
      <c r="C47" s="91"/>
      <c r="D47" s="305"/>
      <c r="E47" s="306"/>
      <c r="F47" s="307"/>
      <c r="G47" s="218"/>
      <c r="H47" s="60"/>
      <c r="I47" s="61"/>
      <c r="J47" s="62"/>
      <c r="K47" s="60"/>
      <c r="L47" s="61"/>
      <c r="M47" s="62"/>
      <c r="N47" s="60"/>
      <c r="O47" s="61"/>
      <c r="P47" s="62"/>
      <c r="Q47" s="60"/>
      <c r="R47" s="61"/>
      <c r="S47" s="62"/>
      <c r="T47" s="60"/>
      <c r="U47" s="61"/>
      <c r="V47" s="62"/>
    </row>
    <row r="48" spans="1:22" ht="15" customHeight="1" thickBot="1">
      <c r="A48" s="287" t="str">
        <f>IFERROR((#REF!+D48+E48+F48)/#REF!,"")</f>
        <v/>
      </c>
      <c r="B48" s="87" t="s">
        <v>48</v>
      </c>
      <c r="C48" s="88"/>
      <c r="D48" s="35">
        <f>SUM(D43:D47)</f>
        <v>119513</v>
      </c>
      <c r="E48" s="35">
        <f>SUM(E43:E47)</f>
        <v>0</v>
      </c>
      <c r="F48" s="231">
        <f>SUM(F43:F47)</f>
        <v>0</v>
      </c>
      <c r="G48" s="218"/>
      <c r="H48" s="60"/>
      <c r="I48" s="61"/>
      <c r="J48" s="62"/>
      <c r="K48" s="60"/>
      <c r="L48" s="61"/>
      <c r="M48" s="62"/>
      <c r="N48" s="60"/>
      <c r="O48" s="61"/>
      <c r="P48" s="62"/>
      <c r="Q48" s="60"/>
      <c r="R48" s="61"/>
      <c r="S48" s="62"/>
      <c r="T48" s="60"/>
      <c r="U48" s="61"/>
      <c r="V48" s="62"/>
    </row>
    <row r="49" spans="1:134" ht="15" customHeight="1">
      <c r="A49" s="129" t="s">
        <v>49</v>
      </c>
      <c r="B49" s="123" t="s">
        <v>259</v>
      </c>
      <c r="C49" s="124"/>
      <c r="D49" s="273"/>
      <c r="E49" s="273"/>
      <c r="F49" s="274"/>
      <c r="G49" s="218"/>
      <c r="H49" s="60"/>
      <c r="I49" s="61"/>
      <c r="J49" s="62"/>
      <c r="K49" s="60"/>
      <c r="L49" s="61"/>
      <c r="M49" s="62"/>
      <c r="N49" s="60"/>
      <c r="O49" s="61"/>
      <c r="P49" s="62"/>
      <c r="Q49" s="60"/>
      <c r="R49" s="61"/>
      <c r="S49" s="62"/>
      <c r="T49" s="60"/>
      <c r="U49" s="61"/>
      <c r="V49" s="62"/>
    </row>
    <row r="50" spans="1:134" ht="15" customHeight="1">
      <c r="A50" s="97" t="s">
        <v>235</v>
      </c>
      <c r="B50" s="89" t="s">
        <v>50</v>
      </c>
      <c r="C50" s="4"/>
      <c r="D50" s="285">
        <v>543196</v>
      </c>
      <c r="E50" s="289"/>
      <c r="F50" s="286"/>
      <c r="G50" s="218"/>
      <c r="H50" s="60"/>
      <c r="I50" s="61"/>
      <c r="J50" s="62"/>
      <c r="K50" s="60"/>
      <c r="L50" s="61"/>
      <c r="M50" s="62"/>
      <c r="N50" s="60"/>
      <c r="O50" s="61"/>
      <c r="P50" s="62"/>
      <c r="Q50" s="60"/>
      <c r="R50" s="61"/>
      <c r="S50" s="62"/>
      <c r="T50" s="60"/>
      <c r="U50" s="61"/>
      <c r="V50" s="62"/>
    </row>
    <row r="51" spans="1:134" ht="15" customHeight="1">
      <c r="A51" s="97" t="s">
        <v>236</v>
      </c>
      <c r="B51" s="89" t="s">
        <v>51</v>
      </c>
      <c r="C51" s="4"/>
      <c r="D51" s="285"/>
      <c r="E51" s="289"/>
      <c r="F51" s="286"/>
      <c r="G51" s="218"/>
      <c r="H51" s="60"/>
      <c r="I51" s="61"/>
      <c r="J51" s="62"/>
      <c r="K51" s="60"/>
      <c r="L51" s="61"/>
      <c r="M51" s="62"/>
      <c r="N51" s="60"/>
      <c r="O51" s="61"/>
      <c r="P51" s="62"/>
      <c r="Q51" s="60"/>
      <c r="R51" s="61"/>
      <c r="S51" s="62"/>
      <c r="T51" s="60"/>
      <c r="U51" s="61"/>
      <c r="V51" s="62"/>
    </row>
    <row r="52" spans="1:134" ht="15" customHeight="1">
      <c r="A52" s="97" t="s">
        <v>237</v>
      </c>
      <c r="B52" s="89" t="s">
        <v>52</v>
      </c>
      <c r="C52" s="4"/>
      <c r="D52" s="285"/>
      <c r="E52" s="289"/>
      <c r="F52" s="286"/>
      <c r="G52" s="218"/>
      <c r="H52" s="60"/>
      <c r="I52" s="61"/>
      <c r="J52" s="62"/>
      <c r="K52" s="60"/>
      <c r="L52" s="61"/>
      <c r="M52" s="62"/>
      <c r="N52" s="60"/>
      <c r="O52" s="61"/>
      <c r="P52" s="62"/>
      <c r="Q52" s="60"/>
      <c r="R52" s="61"/>
      <c r="S52" s="62"/>
      <c r="T52" s="60"/>
      <c r="U52" s="61"/>
      <c r="V52" s="62"/>
    </row>
    <row r="53" spans="1:134" ht="15" customHeight="1">
      <c r="A53" s="97" t="s">
        <v>238</v>
      </c>
      <c r="B53" s="89" t="s">
        <v>173</v>
      </c>
      <c r="C53" s="4"/>
      <c r="D53" s="275">
        <v>232250</v>
      </c>
      <c r="E53" s="276"/>
      <c r="F53" s="277"/>
      <c r="G53" s="218"/>
      <c r="H53" s="60"/>
      <c r="I53" s="61"/>
      <c r="J53" s="62"/>
      <c r="K53" s="60"/>
      <c r="L53" s="61"/>
      <c r="M53" s="62"/>
      <c r="N53" s="60"/>
      <c r="O53" s="61"/>
      <c r="P53" s="62"/>
      <c r="Q53" s="60"/>
      <c r="R53" s="61"/>
      <c r="S53" s="62"/>
      <c r="T53" s="60"/>
      <c r="U53" s="61"/>
      <c r="V53" s="62"/>
    </row>
    <row r="54" spans="1:134" ht="15" customHeight="1" thickBot="1">
      <c r="A54" s="95" t="s">
        <v>239</v>
      </c>
      <c r="B54" s="107" t="s">
        <v>53</v>
      </c>
      <c r="C54" s="100"/>
      <c r="D54" s="149"/>
      <c r="E54" s="189"/>
      <c r="F54" s="150"/>
      <c r="G54" s="218"/>
      <c r="H54" s="60"/>
      <c r="I54" s="61"/>
      <c r="J54" s="62"/>
      <c r="K54" s="60"/>
      <c r="L54" s="61"/>
      <c r="M54" s="62"/>
      <c r="N54" s="60"/>
      <c r="O54" s="61"/>
      <c r="P54" s="62"/>
      <c r="Q54" s="60"/>
      <c r="R54" s="61"/>
      <c r="S54" s="62"/>
      <c r="T54" s="60"/>
      <c r="U54" s="61"/>
      <c r="V54" s="62"/>
    </row>
    <row r="55" spans="1:134" ht="15" customHeight="1" thickBot="1">
      <c r="A55" s="287" t="str">
        <f>IFERROR((#REF!+D55+E55+F55)/#REF!,"")</f>
        <v/>
      </c>
      <c r="B55" s="87" t="s">
        <v>54</v>
      </c>
      <c r="C55" s="88"/>
      <c r="D55" s="99">
        <f>SUM(D50:D54)</f>
        <v>775446</v>
      </c>
      <c r="E55" s="99">
        <f>SUM(E50:E54)</f>
        <v>0</v>
      </c>
      <c r="F55" s="233">
        <f>SUM(F50:F54)</f>
        <v>0</v>
      </c>
      <c r="G55" s="218"/>
      <c r="H55" s="60"/>
      <c r="I55" s="61"/>
      <c r="J55" s="62"/>
      <c r="K55" s="60"/>
      <c r="L55" s="61"/>
      <c r="M55" s="62"/>
      <c r="N55" s="60"/>
      <c r="O55" s="61"/>
      <c r="P55" s="62"/>
      <c r="Q55" s="60"/>
      <c r="R55" s="61"/>
      <c r="S55" s="62"/>
      <c r="T55" s="60"/>
      <c r="U55" s="61"/>
      <c r="V55" s="62"/>
    </row>
    <row r="56" spans="1:134" ht="15" customHeight="1">
      <c r="A56" s="129" t="s">
        <v>55</v>
      </c>
      <c r="B56" s="128" t="s">
        <v>56</v>
      </c>
      <c r="C56" s="124"/>
      <c r="D56" s="283"/>
      <c r="E56" s="283"/>
      <c r="F56" s="284"/>
      <c r="G56" s="218"/>
      <c r="H56" s="60"/>
      <c r="I56" s="61"/>
      <c r="J56" s="62"/>
      <c r="K56" s="60"/>
      <c r="L56" s="61"/>
      <c r="M56" s="62"/>
      <c r="N56" s="60"/>
      <c r="O56" s="61"/>
      <c r="P56" s="62"/>
      <c r="Q56" s="60"/>
      <c r="R56" s="61"/>
      <c r="S56" s="62"/>
      <c r="T56" s="60"/>
      <c r="U56" s="61"/>
      <c r="V56" s="62"/>
    </row>
    <row r="57" spans="1:134" s="12" customFormat="1">
      <c r="A57" s="96" t="s">
        <v>240</v>
      </c>
      <c r="B57" s="89" t="s">
        <v>57</v>
      </c>
      <c r="C57" s="10"/>
      <c r="D57" s="151">
        <v>57509</v>
      </c>
      <c r="E57" s="190"/>
      <c r="F57" s="152"/>
      <c r="G57" s="221"/>
      <c r="H57" s="47"/>
      <c r="I57" s="48"/>
      <c r="J57" s="48"/>
      <c r="K57" s="47"/>
      <c r="L57" s="48"/>
      <c r="M57" s="48"/>
      <c r="N57" s="47"/>
      <c r="O57" s="48"/>
      <c r="P57" s="48"/>
      <c r="Q57" s="47"/>
      <c r="R57" s="48"/>
      <c r="S57" s="48"/>
      <c r="T57" s="47"/>
      <c r="U57" s="48"/>
      <c r="V57" s="48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64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</row>
    <row r="58" spans="1:134" ht="15" customHeight="1">
      <c r="A58" s="96" t="s">
        <v>241</v>
      </c>
      <c r="B58" s="89" t="s">
        <v>58</v>
      </c>
      <c r="C58" s="4"/>
      <c r="D58" s="285">
        <v>78234</v>
      </c>
      <c r="E58" s="289"/>
      <c r="F58" s="286"/>
      <c r="G58" s="218"/>
      <c r="H58" s="60"/>
      <c r="I58" s="61"/>
      <c r="J58" s="62"/>
      <c r="K58" s="60"/>
      <c r="L58" s="61"/>
      <c r="M58" s="62"/>
      <c r="N58" s="60"/>
      <c r="O58" s="61"/>
      <c r="P58" s="62"/>
      <c r="Q58" s="60"/>
      <c r="R58" s="61"/>
      <c r="S58" s="62"/>
      <c r="T58" s="60"/>
      <c r="U58" s="61"/>
      <c r="V58" s="62"/>
    </row>
    <row r="59" spans="1:134" ht="15" customHeight="1">
      <c r="A59" s="97" t="s">
        <v>245</v>
      </c>
      <c r="B59" s="89" t="s">
        <v>60</v>
      </c>
      <c r="C59" s="4"/>
      <c r="D59" s="285"/>
      <c r="E59" s="289"/>
      <c r="F59" s="286"/>
      <c r="G59" s="218"/>
      <c r="H59" s="60"/>
      <c r="I59" s="61"/>
      <c r="J59" s="62"/>
      <c r="K59" s="60"/>
      <c r="L59" s="61"/>
      <c r="M59" s="62"/>
      <c r="N59" s="60"/>
      <c r="O59" s="61"/>
      <c r="P59" s="62"/>
      <c r="Q59" s="60"/>
      <c r="R59" s="61"/>
      <c r="S59" s="62"/>
      <c r="T59" s="60"/>
      <c r="U59" s="61"/>
      <c r="V59" s="62"/>
    </row>
    <row r="60" spans="1:134" ht="15" customHeight="1">
      <c r="A60" s="97" t="s">
        <v>242</v>
      </c>
      <c r="B60" s="89" t="s">
        <v>243</v>
      </c>
      <c r="C60" s="4"/>
      <c r="D60" s="285"/>
      <c r="E60" s="289"/>
      <c r="F60" s="286"/>
      <c r="G60" s="218"/>
      <c r="H60" s="60"/>
      <c r="I60" s="61"/>
      <c r="J60" s="62"/>
      <c r="K60" s="60"/>
      <c r="L60" s="61"/>
      <c r="M60" s="62"/>
      <c r="N60" s="60"/>
      <c r="O60" s="61"/>
      <c r="P60" s="62"/>
      <c r="Q60" s="60"/>
      <c r="R60" s="61"/>
      <c r="S60" s="62"/>
      <c r="T60" s="60"/>
      <c r="U60" s="61"/>
      <c r="V60" s="62"/>
    </row>
    <row r="61" spans="1:134" ht="15" customHeight="1">
      <c r="A61" s="97" t="s">
        <v>247</v>
      </c>
      <c r="B61" s="89" t="s">
        <v>62</v>
      </c>
      <c r="C61" s="4"/>
      <c r="D61" s="285"/>
      <c r="E61" s="289"/>
      <c r="F61" s="286"/>
      <c r="G61" s="218"/>
      <c r="H61" s="60"/>
      <c r="I61" s="61"/>
      <c r="J61" s="62"/>
      <c r="K61" s="60"/>
      <c r="L61" s="61"/>
      <c r="M61" s="62"/>
      <c r="N61" s="60"/>
      <c r="O61" s="61"/>
      <c r="P61" s="62"/>
      <c r="Q61" s="60"/>
      <c r="R61" s="61"/>
      <c r="S61" s="62"/>
      <c r="T61" s="60"/>
      <c r="U61" s="61"/>
      <c r="V61" s="62"/>
    </row>
    <row r="62" spans="1:134" ht="15" customHeight="1">
      <c r="A62" s="97" t="s">
        <v>248</v>
      </c>
      <c r="B62" s="89" t="s">
        <v>63</v>
      </c>
      <c r="C62" s="4"/>
      <c r="D62" s="285"/>
      <c r="E62" s="289"/>
      <c r="F62" s="286"/>
      <c r="G62" s="218"/>
      <c r="H62" s="60"/>
      <c r="I62" s="61"/>
      <c r="J62" s="62"/>
      <c r="K62" s="60"/>
      <c r="L62" s="61"/>
      <c r="M62" s="62"/>
      <c r="N62" s="60"/>
      <c r="O62" s="61"/>
      <c r="P62" s="62"/>
      <c r="Q62" s="60"/>
      <c r="R62" s="61"/>
      <c r="S62" s="62"/>
      <c r="T62" s="60"/>
      <c r="U62" s="61"/>
      <c r="V62" s="62"/>
    </row>
    <row r="63" spans="1:134" ht="15" customHeight="1">
      <c r="A63" s="97" t="s">
        <v>244</v>
      </c>
      <c r="B63" s="89" t="s">
        <v>59</v>
      </c>
      <c r="C63" s="4"/>
      <c r="D63" s="285">
        <v>241944</v>
      </c>
      <c r="E63" s="289"/>
      <c r="F63" s="286"/>
      <c r="G63" s="218"/>
      <c r="H63" s="60"/>
      <c r="I63" s="61"/>
      <c r="J63" s="62"/>
      <c r="K63" s="60"/>
      <c r="L63" s="61"/>
      <c r="M63" s="62"/>
      <c r="N63" s="60"/>
      <c r="O63" s="61"/>
      <c r="P63" s="62"/>
      <c r="Q63" s="60"/>
      <c r="R63" s="61"/>
      <c r="S63" s="62"/>
      <c r="T63" s="60"/>
      <c r="U63" s="61"/>
      <c r="V63" s="62"/>
    </row>
    <row r="64" spans="1:134" ht="15" customHeight="1">
      <c r="A64" s="97" t="s">
        <v>246</v>
      </c>
      <c r="B64" s="89" t="s">
        <v>61</v>
      </c>
      <c r="C64" s="4"/>
      <c r="D64" s="285">
        <v>388065</v>
      </c>
      <c r="E64" s="289"/>
      <c r="F64" s="286"/>
      <c r="G64" s="218"/>
      <c r="H64" s="60"/>
      <c r="I64" s="61"/>
      <c r="J64" s="62"/>
      <c r="K64" s="60"/>
      <c r="L64" s="61"/>
      <c r="M64" s="62"/>
      <c r="N64" s="60"/>
      <c r="O64" s="61"/>
      <c r="P64" s="62"/>
      <c r="Q64" s="60"/>
      <c r="R64" s="61"/>
      <c r="S64" s="62"/>
      <c r="T64" s="60"/>
      <c r="U64" s="61"/>
      <c r="V64" s="62"/>
    </row>
    <row r="65" spans="1:134" ht="15" customHeight="1">
      <c r="A65" s="97" t="s">
        <v>246</v>
      </c>
      <c r="B65" s="89" t="s">
        <v>64</v>
      </c>
      <c r="C65" s="4"/>
      <c r="D65" s="285"/>
      <c r="E65" s="289"/>
      <c r="F65" s="286"/>
      <c r="G65" s="218"/>
      <c r="H65" s="60"/>
      <c r="I65" s="61"/>
      <c r="J65" s="62"/>
      <c r="K65" s="60"/>
      <c r="L65" s="61"/>
      <c r="M65" s="62"/>
      <c r="N65" s="60"/>
      <c r="O65" s="61"/>
      <c r="P65" s="62"/>
      <c r="Q65" s="60"/>
      <c r="R65" s="61"/>
      <c r="S65" s="62"/>
      <c r="T65" s="60"/>
      <c r="U65" s="61"/>
      <c r="V65" s="62"/>
    </row>
    <row r="66" spans="1:134" ht="15" customHeight="1">
      <c r="A66" s="101" t="s">
        <v>249</v>
      </c>
      <c r="B66" s="92" t="s">
        <v>65</v>
      </c>
      <c r="C66" s="81"/>
      <c r="D66" s="293"/>
      <c r="E66" s="294"/>
      <c r="F66" s="295"/>
      <c r="G66" s="218"/>
      <c r="H66" s="60"/>
      <c r="I66" s="61"/>
      <c r="J66" s="62"/>
      <c r="K66" s="60"/>
      <c r="L66" s="61"/>
      <c r="M66" s="62"/>
      <c r="N66" s="60"/>
      <c r="O66" s="61"/>
      <c r="P66" s="62"/>
      <c r="Q66" s="60"/>
      <c r="R66" s="61"/>
      <c r="S66" s="62"/>
      <c r="T66" s="60"/>
      <c r="U66" s="61"/>
      <c r="V66" s="62"/>
    </row>
    <row r="67" spans="1:134" ht="15" customHeight="1">
      <c r="A67" s="97" t="s">
        <v>250</v>
      </c>
      <c r="B67" s="89" t="s">
        <v>66</v>
      </c>
      <c r="C67" s="4"/>
      <c r="D67" s="290"/>
      <c r="E67" s="291"/>
      <c r="F67" s="292"/>
      <c r="G67" s="218"/>
      <c r="H67" s="60"/>
      <c r="I67" s="61"/>
      <c r="J67" s="62"/>
      <c r="K67" s="60"/>
      <c r="L67" s="61"/>
      <c r="M67" s="62"/>
      <c r="N67" s="60"/>
      <c r="O67" s="61"/>
      <c r="P67" s="62"/>
      <c r="Q67" s="60"/>
      <c r="R67" s="61"/>
      <c r="S67" s="62"/>
      <c r="T67" s="60"/>
      <c r="U67" s="61"/>
      <c r="V67" s="62"/>
    </row>
    <row r="68" spans="1:134" ht="15" customHeight="1">
      <c r="A68" s="97" t="s">
        <v>251</v>
      </c>
      <c r="B68" s="89" t="s">
        <v>67</v>
      </c>
      <c r="C68" s="4"/>
      <c r="D68" s="290"/>
      <c r="E68" s="291"/>
      <c r="F68" s="292"/>
      <c r="G68" s="218"/>
      <c r="H68" s="60"/>
      <c r="I68" s="61"/>
      <c r="J68" s="62"/>
      <c r="K68" s="60"/>
      <c r="L68" s="61"/>
      <c r="M68" s="62"/>
      <c r="N68" s="60"/>
      <c r="O68" s="61"/>
      <c r="P68" s="62"/>
      <c r="Q68" s="60"/>
      <c r="R68" s="61"/>
      <c r="S68" s="62"/>
      <c r="T68" s="60"/>
      <c r="U68" s="61"/>
      <c r="V68" s="62"/>
    </row>
    <row r="69" spans="1:134" ht="15" customHeight="1">
      <c r="A69" s="97" t="s">
        <v>252</v>
      </c>
      <c r="B69" s="89" t="s">
        <v>171</v>
      </c>
      <c r="C69" s="4"/>
      <c r="D69" s="290"/>
      <c r="E69" s="291"/>
      <c r="F69" s="292"/>
      <c r="G69" s="218"/>
      <c r="H69" s="60"/>
      <c r="I69" s="61"/>
      <c r="J69" s="62"/>
      <c r="K69" s="60"/>
      <c r="L69" s="61"/>
      <c r="M69" s="62"/>
      <c r="N69" s="60"/>
      <c r="O69" s="61"/>
      <c r="P69" s="62"/>
      <c r="Q69" s="60"/>
      <c r="R69" s="61"/>
      <c r="S69" s="62"/>
      <c r="T69" s="60"/>
      <c r="U69" s="61"/>
      <c r="V69" s="62"/>
    </row>
    <row r="70" spans="1:134" ht="15" customHeight="1" thickBot="1">
      <c r="A70" s="102" t="s">
        <v>253</v>
      </c>
      <c r="B70" s="107" t="s">
        <v>68</v>
      </c>
      <c r="C70" s="91"/>
      <c r="D70" s="296">
        <v>45628</v>
      </c>
      <c r="E70" s="297"/>
      <c r="F70" s="298"/>
      <c r="G70" s="218"/>
      <c r="H70" s="60"/>
      <c r="I70" s="61"/>
      <c r="J70" s="62"/>
      <c r="K70" s="60"/>
      <c r="L70" s="61"/>
      <c r="M70" s="62"/>
      <c r="N70" s="60"/>
      <c r="O70" s="61"/>
      <c r="P70" s="62"/>
      <c r="Q70" s="60"/>
      <c r="R70" s="61"/>
      <c r="S70" s="62"/>
      <c r="T70" s="60"/>
      <c r="U70" s="61"/>
      <c r="V70" s="62"/>
    </row>
    <row r="71" spans="1:134" s="5" customFormat="1" ht="15" customHeight="1" thickBot="1">
      <c r="A71" s="281" t="str">
        <f>IFERROR((#REF!+D71+E71+F71)/#REF!,"")</f>
        <v/>
      </c>
      <c r="B71" s="90" t="s">
        <v>69</v>
      </c>
      <c r="C71" s="86"/>
      <c r="D71" s="85">
        <f>SUM(D57:D70)</f>
        <v>811380</v>
      </c>
      <c r="E71" s="85">
        <f>SUM(E57:E70)</f>
        <v>0</v>
      </c>
      <c r="F71" s="234">
        <f>SUM(F57:F70)</f>
        <v>0</v>
      </c>
      <c r="G71" s="218"/>
      <c r="H71" s="60"/>
      <c r="I71" s="61"/>
      <c r="J71" s="62"/>
      <c r="K71" s="60"/>
      <c r="L71" s="61"/>
      <c r="M71" s="62"/>
      <c r="N71" s="60"/>
      <c r="O71" s="61"/>
      <c r="P71" s="62"/>
      <c r="Q71" s="60"/>
      <c r="R71" s="61"/>
      <c r="S71" s="62"/>
      <c r="T71" s="60"/>
      <c r="U71" s="61"/>
      <c r="V71" s="62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</row>
    <row r="72" spans="1:134" ht="15" customHeight="1">
      <c r="A72" s="129" t="s">
        <v>70</v>
      </c>
      <c r="B72" s="126" t="s">
        <v>254</v>
      </c>
      <c r="C72" s="124"/>
      <c r="D72" s="273"/>
      <c r="E72" s="273"/>
      <c r="F72" s="274"/>
      <c r="G72" s="218"/>
      <c r="H72" s="60"/>
      <c r="I72" s="61"/>
      <c r="J72" s="62"/>
      <c r="K72" s="60"/>
      <c r="L72" s="61"/>
      <c r="M72" s="62"/>
      <c r="N72" s="60"/>
      <c r="O72" s="61"/>
      <c r="P72" s="62"/>
      <c r="Q72" s="60"/>
      <c r="R72" s="61"/>
      <c r="S72" s="62"/>
      <c r="T72" s="60"/>
      <c r="U72" s="61"/>
      <c r="V72" s="62"/>
    </row>
    <row r="73" spans="1:134" ht="15" customHeight="1">
      <c r="A73" s="97" t="s">
        <v>260</v>
      </c>
      <c r="B73" s="89" t="s">
        <v>71</v>
      </c>
      <c r="C73" s="4"/>
      <c r="D73" s="285">
        <v>323500</v>
      </c>
      <c r="E73" s="308"/>
      <c r="F73" s="286"/>
      <c r="G73" s="218"/>
      <c r="H73" s="60"/>
      <c r="I73" s="61"/>
      <c r="J73" s="62"/>
      <c r="K73" s="60"/>
      <c r="L73" s="61"/>
      <c r="M73" s="62"/>
      <c r="N73" s="60"/>
      <c r="O73" s="61"/>
      <c r="P73" s="62"/>
      <c r="Q73" s="60"/>
      <c r="R73" s="61"/>
      <c r="S73" s="62"/>
      <c r="T73" s="60"/>
      <c r="U73" s="61"/>
      <c r="V73" s="62"/>
    </row>
    <row r="74" spans="1:134" ht="15" customHeight="1">
      <c r="A74" s="97" t="s">
        <v>264</v>
      </c>
      <c r="B74" s="89" t="s">
        <v>75</v>
      </c>
      <c r="C74" s="4"/>
      <c r="D74" s="285">
        <v>10625</v>
      </c>
      <c r="E74" s="308"/>
      <c r="F74" s="286"/>
      <c r="G74" s="218"/>
      <c r="H74" s="60"/>
      <c r="I74" s="61"/>
      <c r="J74" s="62"/>
      <c r="K74" s="60"/>
      <c r="L74" s="61"/>
      <c r="M74" s="62"/>
      <c r="N74" s="60"/>
      <c r="O74" s="61"/>
      <c r="P74" s="62"/>
      <c r="Q74" s="60"/>
      <c r="R74" s="61"/>
      <c r="S74" s="62"/>
      <c r="T74" s="60"/>
      <c r="U74" s="61"/>
      <c r="V74" s="62"/>
    </row>
    <row r="75" spans="1:134" ht="15" customHeight="1">
      <c r="A75" s="97" t="s">
        <v>262</v>
      </c>
      <c r="B75" s="89" t="s">
        <v>73</v>
      </c>
      <c r="C75" s="4"/>
      <c r="D75" s="285"/>
      <c r="E75" s="308"/>
      <c r="F75" s="286"/>
      <c r="G75" s="218"/>
      <c r="H75" s="60"/>
      <c r="I75" s="61"/>
      <c r="J75" s="62"/>
      <c r="K75" s="60"/>
      <c r="L75" s="61"/>
      <c r="M75" s="62"/>
      <c r="N75" s="60"/>
      <c r="O75" s="61"/>
      <c r="P75" s="62"/>
      <c r="Q75" s="60"/>
      <c r="R75" s="61"/>
      <c r="S75" s="62"/>
      <c r="T75" s="60"/>
      <c r="U75" s="61"/>
      <c r="V75" s="62"/>
    </row>
    <row r="76" spans="1:134" ht="15" customHeight="1">
      <c r="A76" s="97" t="s">
        <v>268</v>
      </c>
      <c r="B76" s="89" t="s">
        <v>78</v>
      </c>
      <c r="C76" s="4"/>
      <c r="D76" s="285"/>
      <c r="E76" s="308"/>
      <c r="F76" s="286"/>
      <c r="G76" s="218"/>
      <c r="H76" s="60"/>
      <c r="I76" s="61"/>
      <c r="J76" s="62"/>
      <c r="K76" s="60"/>
      <c r="L76" s="61"/>
      <c r="M76" s="62"/>
      <c r="N76" s="60"/>
      <c r="O76" s="61"/>
      <c r="P76" s="62"/>
      <c r="Q76" s="60"/>
      <c r="R76" s="61"/>
      <c r="S76" s="62"/>
      <c r="T76" s="60"/>
      <c r="U76" s="61"/>
      <c r="V76" s="62"/>
    </row>
    <row r="77" spans="1:134" ht="15" customHeight="1">
      <c r="A77" s="97" t="s">
        <v>265</v>
      </c>
      <c r="B77" s="89" t="s">
        <v>76</v>
      </c>
      <c r="C77" s="4"/>
      <c r="D77" s="285"/>
      <c r="E77" s="308"/>
      <c r="F77" s="286"/>
      <c r="G77" s="218"/>
      <c r="H77" s="60"/>
      <c r="I77" s="61"/>
      <c r="J77" s="62"/>
      <c r="K77" s="60"/>
      <c r="L77" s="61"/>
      <c r="M77" s="62"/>
      <c r="N77" s="60"/>
      <c r="O77" s="61"/>
      <c r="P77" s="62"/>
      <c r="Q77" s="60"/>
      <c r="R77" s="61"/>
      <c r="S77" s="62"/>
      <c r="T77" s="60"/>
      <c r="U77" s="61"/>
      <c r="V77" s="62"/>
    </row>
    <row r="78" spans="1:134" ht="15" customHeight="1">
      <c r="A78" s="97" t="s">
        <v>266</v>
      </c>
      <c r="B78" s="89" t="s">
        <v>77</v>
      </c>
      <c r="C78" s="4"/>
      <c r="D78" s="285">
        <v>18628</v>
      </c>
      <c r="E78" s="308"/>
      <c r="F78" s="286"/>
      <c r="G78" s="218"/>
      <c r="H78" s="60"/>
      <c r="I78" s="61"/>
      <c r="J78" s="62"/>
      <c r="K78" s="60"/>
      <c r="L78" s="61"/>
      <c r="M78" s="62"/>
      <c r="N78" s="60"/>
      <c r="O78" s="61"/>
      <c r="P78" s="62"/>
      <c r="Q78" s="60"/>
      <c r="R78" s="61"/>
      <c r="S78" s="62"/>
      <c r="T78" s="60"/>
      <c r="U78" s="61"/>
      <c r="V78" s="62"/>
    </row>
    <row r="79" spans="1:134" ht="15" customHeight="1">
      <c r="A79" s="97" t="s">
        <v>261</v>
      </c>
      <c r="B79" s="89" t="s">
        <v>72</v>
      </c>
      <c r="C79" s="4"/>
      <c r="D79" s="285"/>
      <c r="E79" s="308"/>
      <c r="F79" s="286"/>
      <c r="G79" s="218"/>
      <c r="H79" s="60"/>
      <c r="I79" s="61"/>
      <c r="J79" s="62"/>
      <c r="K79" s="60"/>
      <c r="L79" s="61"/>
      <c r="M79" s="62"/>
      <c r="N79" s="60"/>
      <c r="O79" s="61"/>
      <c r="P79" s="62"/>
      <c r="Q79" s="60"/>
      <c r="R79" s="61"/>
      <c r="S79" s="62"/>
      <c r="T79" s="60"/>
      <c r="U79" s="61"/>
      <c r="V79" s="62"/>
    </row>
    <row r="80" spans="1:134" ht="15" customHeight="1">
      <c r="A80" s="97" t="s">
        <v>263</v>
      </c>
      <c r="B80" s="89" t="s">
        <v>74</v>
      </c>
      <c r="C80" s="4"/>
      <c r="D80" s="285"/>
      <c r="E80" s="308"/>
      <c r="F80" s="286"/>
      <c r="G80" s="218"/>
      <c r="H80" s="60"/>
      <c r="I80" s="61"/>
      <c r="J80" s="62"/>
      <c r="K80" s="60"/>
      <c r="L80" s="61"/>
      <c r="M80" s="62"/>
      <c r="N80" s="60"/>
      <c r="O80" s="61"/>
      <c r="P80" s="62"/>
      <c r="Q80" s="60"/>
      <c r="R80" s="61"/>
      <c r="S80" s="62"/>
      <c r="T80" s="60"/>
      <c r="U80" s="61"/>
      <c r="V80" s="62"/>
    </row>
    <row r="81" spans="1:134" ht="15" customHeight="1">
      <c r="A81" s="97" t="s">
        <v>292</v>
      </c>
      <c r="B81" s="89" t="s">
        <v>109</v>
      </c>
      <c r="C81" s="4"/>
      <c r="D81" s="290"/>
      <c r="E81" s="309"/>
      <c r="F81" s="292"/>
      <c r="G81" s="218"/>
      <c r="H81" s="60"/>
      <c r="I81" s="61"/>
      <c r="J81" s="62"/>
      <c r="K81" s="60"/>
      <c r="L81" s="61"/>
      <c r="M81" s="62"/>
      <c r="N81" s="60"/>
      <c r="O81" s="61"/>
      <c r="P81" s="62"/>
      <c r="Q81" s="60"/>
      <c r="R81" s="61"/>
      <c r="S81" s="62"/>
      <c r="T81" s="60"/>
      <c r="U81" s="61"/>
      <c r="V81" s="62"/>
    </row>
    <row r="82" spans="1:134" s="5" customFormat="1" ht="15" customHeight="1" thickBot="1">
      <c r="A82" s="102" t="s">
        <v>267</v>
      </c>
      <c r="B82" s="107" t="s">
        <v>79</v>
      </c>
      <c r="C82" s="91"/>
      <c r="D82" s="278">
        <v>423098</v>
      </c>
      <c r="E82" s="310"/>
      <c r="F82" s="280"/>
      <c r="G82" s="218"/>
      <c r="H82" s="60"/>
      <c r="I82" s="61"/>
      <c r="J82" s="62"/>
      <c r="K82" s="60"/>
      <c r="L82" s="61"/>
      <c r="M82" s="62"/>
      <c r="N82" s="60"/>
      <c r="O82" s="61"/>
      <c r="P82" s="62"/>
      <c r="Q82" s="60"/>
      <c r="R82" s="61"/>
      <c r="S82" s="62"/>
      <c r="T82" s="60"/>
      <c r="U82" s="61"/>
      <c r="V82" s="62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</row>
    <row r="83" spans="1:134" s="5" customFormat="1" ht="15" customHeight="1" thickBot="1">
      <c r="A83" s="281" t="str">
        <f>IFERROR((#REF!+D83+E83+F83)/#REF!,"")</f>
        <v/>
      </c>
      <c r="B83" s="90" t="s">
        <v>80</v>
      </c>
      <c r="C83" s="86"/>
      <c r="D83" s="85">
        <f>SUM(D73:D82)</f>
        <v>775851</v>
      </c>
      <c r="E83" s="85">
        <f>SUM(E73:E82)</f>
        <v>0</v>
      </c>
      <c r="F83" s="234">
        <f>SUM(F73:F82)</f>
        <v>0</v>
      </c>
      <c r="G83" s="218"/>
      <c r="H83" s="60"/>
      <c r="I83" s="61"/>
      <c r="J83" s="62"/>
      <c r="K83" s="60"/>
      <c r="L83" s="61"/>
      <c r="M83" s="62"/>
      <c r="N83" s="60"/>
      <c r="O83" s="61"/>
      <c r="P83" s="62"/>
      <c r="Q83" s="60"/>
      <c r="R83" s="61"/>
      <c r="S83" s="62"/>
      <c r="T83" s="60"/>
      <c r="U83" s="61"/>
      <c r="V83" s="62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</row>
    <row r="84" spans="1:134" ht="15" customHeight="1">
      <c r="A84" s="129" t="s">
        <v>81</v>
      </c>
      <c r="B84" s="126" t="s">
        <v>82</v>
      </c>
      <c r="C84" s="124"/>
      <c r="D84" s="273"/>
      <c r="E84" s="273"/>
      <c r="F84" s="274"/>
      <c r="G84" s="218"/>
      <c r="H84" s="60"/>
      <c r="I84" s="61"/>
      <c r="J84" s="62"/>
      <c r="K84" s="60"/>
      <c r="L84" s="61"/>
      <c r="M84" s="62"/>
      <c r="N84" s="60"/>
      <c r="O84" s="61"/>
      <c r="P84" s="62"/>
      <c r="Q84" s="60"/>
      <c r="R84" s="61"/>
      <c r="S84" s="62"/>
      <c r="T84" s="60"/>
      <c r="U84" s="61"/>
      <c r="V84" s="62"/>
    </row>
    <row r="85" spans="1:134" ht="15" customHeight="1">
      <c r="A85" s="97" t="s">
        <v>269</v>
      </c>
      <c r="B85" s="89" t="s">
        <v>83</v>
      </c>
      <c r="C85" s="4"/>
      <c r="D85" s="285"/>
      <c r="E85" s="289"/>
      <c r="F85" s="286"/>
      <c r="G85" s="218"/>
      <c r="H85" s="60"/>
      <c r="I85" s="61"/>
      <c r="J85" s="62"/>
      <c r="K85" s="60"/>
      <c r="L85" s="61"/>
      <c r="M85" s="62"/>
      <c r="N85" s="60"/>
      <c r="O85" s="61"/>
      <c r="P85" s="62"/>
      <c r="Q85" s="60"/>
      <c r="R85" s="61"/>
      <c r="S85" s="62"/>
      <c r="T85" s="60"/>
      <c r="U85" s="61"/>
      <c r="V85" s="62"/>
    </row>
    <row r="86" spans="1:134" ht="15" customHeight="1">
      <c r="A86" s="97" t="s">
        <v>270</v>
      </c>
      <c r="B86" s="13" t="s">
        <v>84</v>
      </c>
      <c r="C86" s="4"/>
      <c r="D86" s="285">
        <v>275796</v>
      </c>
      <c r="E86" s="289"/>
      <c r="F86" s="286"/>
      <c r="G86" s="218"/>
      <c r="H86" s="60"/>
      <c r="I86" s="61"/>
      <c r="J86" s="62"/>
      <c r="K86" s="60"/>
      <c r="L86" s="61"/>
      <c r="M86" s="62"/>
      <c r="N86" s="60"/>
      <c r="O86" s="61"/>
      <c r="P86" s="62"/>
      <c r="Q86" s="60"/>
      <c r="R86" s="61"/>
      <c r="S86" s="62"/>
      <c r="T86" s="60"/>
      <c r="U86" s="61"/>
      <c r="V86" s="62"/>
    </row>
    <row r="87" spans="1:134" ht="15" customHeight="1">
      <c r="A87" s="97" t="s">
        <v>271</v>
      </c>
      <c r="B87" s="89" t="s">
        <v>85</v>
      </c>
      <c r="C87" s="4"/>
      <c r="D87" s="285"/>
      <c r="E87" s="289"/>
      <c r="F87" s="286"/>
      <c r="G87" s="218"/>
      <c r="H87" s="60"/>
      <c r="I87" s="61"/>
      <c r="J87" s="62"/>
      <c r="K87" s="60"/>
      <c r="L87" s="61"/>
      <c r="M87" s="62"/>
      <c r="N87" s="60"/>
      <c r="O87" s="61"/>
      <c r="P87" s="62"/>
      <c r="Q87" s="60"/>
      <c r="R87" s="61"/>
      <c r="S87" s="62"/>
      <c r="T87" s="60"/>
      <c r="U87" s="61"/>
      <c r="V87" s="62"/>
    </row>
    <row r="88" spans="1:134" ht="15" customHeight="1">
      <c r="A88" s="97" t="s">
        <v>272</v>
      </c>
      <c r="B88" s="89" t="s">
        <v>86</v>
      </c>
      <c r="C88" s="4"/>
      <c r="D88" s="285"/>
      <c r="E88" s="289"/>
      <c r="F88" s="286"/>
      <c r="G88" s="218"/>
      <c r="H88" s="60"/>
      <c r="I88" s="61"/>
      <c r="J88" s="62"/>
      <c r="K88" s="60"/>
      <c r="L88" s="61"/>
      <c r="M88" s="62"/>
      <c r="N88" s="60"/>
      <c r="O88" s="61"/>
      <c r="P88" s="62"/>
      <c r="Q88" s="60"/>
      <c r="R88" s="61"/>
      <c r="S88" s="62"/>
      <c r="T88" s="60"/>
      <c r="U88" s="61"/>
      <c r="V88" s="62"/>
    </row>
    <row r="89" spans="1:134" ht="15" customHeight="1">
      <c r="A89" s="97" t="s">
        <v>273</v>
      </c>
      <c r="B89" s="89" t="s">
        <v>87</v>
      </c>
      <c r="C89" s="4"/>
      <c r="D89" s="285">
        <v>172806</v>
      </c>
      <c r="E89" s="289"/>
      <c r="F89" s="286"/>
      <c r="G89" s="218"/>
      <c r="H89" s="60"/>
      <c r="I89" s="61"/>
      <c r="J89" s="62"/>
      <c r="K89" s="60"/>
      <c r="L89" s="61"/>
      <c r="M89" s="62"/>
      <c r="N89" s="60"/>
      <c r="O89" s="61"/>
      <c r="P89" s="62"/>
      <c r="Q89" s="60"/>
      <c r="R89" s="61"/>
      <c r="S89" s="62"/>
      <c r="T89" s="60"/>
      <c r="U89" s="61"/>
      <c r="V89" s="62"/>
    </row>
    <row r="90" spans="1:134" ht="15" customHeight="1">
      <c r="A90" s="97" t="s">
        <v>274</v>
      </c>
      <c r="B90" s="89" t="s">
        <v>88</v>
      </c>
      <c r="C90" s="4"/>
      <c r="D90" s="285"/>
      <c r="E90" s="289"/>
      <c r="F90" s="286"/>
      <c r="G90" s="218"/>
      <c r="H90" s="60"/>
      <c r="I90" s="61"/>
      <c r="J90" s="62"/>
      <c r="K90" s="60"/>
      <c r="L90" s="61"/>
      <c r="M90" s="62"/>
      <c r="N90" s="60"/>
      <c r="O90" s="61"/>
      <c r="P90" s="62"/>
      <c r="Q90" s="60"/>
      <c r="R90" s="61"/>
      <c r="S90" s="62"/>
      <c r="T90" s="60"/>
      <c r="U90" s="61"/>
      <c r="V90" s="62"/>
    </row>
    <row r="91" spans="1:134" ht="15" customHeight="1">
      <c r="A91" s="97" t="s">
        <v>275</v>
      </c>
      <c r="B91" s="89" t="s">
        <v>89</v>
      </c>
      <c r="C91" s="4"/>
      <c r="D91" s="285">
        <v>266341</v>
      </c>
      <c r="E91" s="289"/>
      <c r="F91" s="286"/>
      <c r="G91" s="218"/>
      <c r="H91" s="60"/>
      <c r="I91" s="61"/>
      <c r="J91" s="62"/>
      <c r="K91" s="60"/>
      <c r="L91" s="61"/>
      <c r="M91" s="62"/>
      <c r="N91" s="60"/>
      <c r="O91" s="61"/>
      <c r="P91" s="62"/>
      <c r="Q91" s="60"/>
      <c r="R91" s="61"/>
      <c r="S91" s="62"/>
      <c r="T91" s="60"/>
      <c r="U91" s="61"/>
      <c r="V91" s="62"/>
    </row>
    <row r="92" spans="1:134" ht="15" customHeight="1">
      <c r="A92" s="97" t="s">
        <v>276</v>
      </c>
      <c r="B92" s="89" t="s">
        <v>90</v>
      </c>
      <c r="C92" s="4"/>
      <c r="D92" s="285"/>
      <c r="E92" s="289"/>
      <c r="F92" s="286"/>
      <c r="G92" s="218"/>
      <c r="H92" s="60"/>
      <c r="I92" s="61"/>
      <c r="J92" s="62"/>
      <c r="K92" s="60"/>
      <c r="L92" s="61"/>
      <c r="M92" s="62"/>
      <c r="N92" s="60"/>
      <c r="O92" s="61"/>
      <c r="P92" s="62"/>
      <c r="Q92" s="60"/>
      <c r="R92" s="61"/>
      <c r="S92" s="62"/>
      <c r="T92" s="60"/>
      <c r="U92" s="61"/>
      <c r="V92" s="62"/>
    </row>
    <row r="93" spans="1:134" ht="15" customHeight="1">
      <c r="A93" s="97" t="s">
        <v>277</v>
      </c>
      <c r="B93" s="311" t="s">
        <v>182</v>
      </c>
      <c r="C93" s="4"/>
      <c r="D93" s="285">
        <v>31679</v>
      </c>
      <c r="E93" s="289"/>
      <c r="F93" s="286"/>
      <c r="G93" s="218"/>
      <c r="H93" s="60"/>
      <c r="I93" s="61"/>
      <c r="J93" s="62"/>
      <c r="K93" s="60"/>
      <c r="L93" s="61"/>
      <c r="M93" s="62"/>
      <c r="N93" s="60"/>
      <c r="O93" s="61"/>
      <c r="P93" s="62"/>
      <c r="Q93" s="60"/>
      <c r="R93" s="61"/>
      <c r="S93" s="62"/>
      <c r="T93" s="60"/>
      <c r="U93" s="61"/>
      <c r="V93" s="62"/>
    </row>
    <row r="94" spans="1:134" ht="15" customHeight="1">
      <c r="A94" s="97" t="s">
        <v>278</v>
      </c>
      <c r="B94" s="89" t="s">
        <v>92</v>
      </c>
      <c r="C94" s="4"/>
      <c r="D94" s="285"/>
      <c r="E94" s="289"/>
      <c r="F94" s="286"/>
      <c r="G94" s="218"/>
      <c r="H94" s="60"/>
      <c r="I94" s="61"/>
      <c r="J94" s="62"/>
      <c r="K94" s="60"/>
      <c r="L94" s="61"/>
      <c r="M94" s="62"/>
      <c r="N94" s="60"/>
      <c r="O94" s="61"/>
      <c r="P94" s="62"/>
      <c r="Q94" s="60"/>
      <c r="R94" s="61"/>
      <c r="S94" s="62"/>
      <c r="T94" s="60"/>
      <c r="U94" s="61"/>
      <c r="V94" s="62"/>
    </row>
    <row r="95" spans="1:134" ht="15" customHeight="1">
      <c r="A95" s="97" t="s">
        <v>281</v>
      </c>
      <c r="B95" s="89" t="s">
        <v>91</v>
      </c>
      <c r="C95" s="4"/>
      <c r="D95" s="285"/>
      <c r="E95" s="289"/>
      <c r="F95" s="286"/>
      <c r="G95" s="218"/>
      <c r="H95" s="60"/>
      <c r="I95" s="61"/>
      <c r="J95" s="62"/>
      <c r="K95" s="60"/>
      <c r="L95" s="61"/>
      <c r="M95" s="62"/>
      <c r="N95" s="60"/>
      <c r="O95" s="61"/>
      <c r="P95" s="62"/>
      <c r="Q95" s="60"/>
      <c r="R95" s="61"/>
      <c r="S95" s="62"/>
      <c r="T95" s="60"/>
      <c r="U95" s="61"/>
      <c r="V95" s="62"/>
    </row>
    <row r="96" spans="1:134" ht="15" customHeight="1">
      <c r="A96" s="97" t="s">
        <v>279</v>
      </c>
      <c r="B96" s="89" t="s">
        <v>94</v>
      </c>
      <c r="C96" s="4"/>
      <c r="D96" s="285">
        <v>149876</v>
      </c>
      <c r="E96" s="289"/>
      <c r="F96" s="286"/>
      <c r="G96" s="218"/>
      <c r="H96" s="60"/>
      <c r="I96" s="61"/>
      <c r="J96" s="62"/>
      <c r="K96" s="60"/>
      <c r="L96" s="61"/>
      <c r="M96" s="62"/>
      <c r="N96" s="60"/>
      <c r="O96" s="61"/>
      <c r="P96" s="62"/>
      <c r="Q96" s="60"/>
      <c r="R96" s="61"/>
      <c r="S96" s="62"/>
      <c r="T96" s="60"/>
      <c r="U96" s="61"/>
      <c r="V96" s="62"/>
    </row>
    <row r="97" spans="1:134" s="5" customFormat="1" ht="15" customHeight="1" thickBot="1">
      <c r="A97" s="102" t="s">
        <v>280</v>
      </c>
      <c r="B97" s="107" t="s">
        <v>95</v>
      </c>
      <c r="C97" s="91"/>
      <c r="D97" s="278"/>
      <c r="E97" s="279"/>
      <c r="F97" s="280"/>
      <c r="G97" s="218"/>
      <c r="H97" s="60"/>
      <c r="I97" s="61"/>
      <c r="J97" s="62"/>
      <c r="K97" s="60"/>
      <c r="L97" s="61"/>
      <c r="M97" s="62"/>
      <c r="N97" s="60"/>
      <c r="O97" s="61"/>
      <c r="P97" s="62"/>
      <c r="Q97" s="60"/>
      <c r="R97" s="61"/>
      <c r="S97" s="62"/>
      <c r="T97" s="60"/>
      <c r="U97" s="61"/>
      <c r="V97" s="62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</row>
    <row r="98" spans="1:134" s="5" customFormat="1" ht="15" customHeight="1" thickBot="1">
      <c r="A98" s="281" t="str">
        <f>IFERROR((#REF!+D98+E98+F98)/#REF!,"")</f>
        <v/>
      </c>
      <c r="B98" s="90" t="s">
        <v>96</v>
      </c>
      <c r="C98" s="86"/>
      <c r="D98" s="85">
        <f>SUM(D85:D97)</f>
        <v>896498</v>
      </c>
      <c r="E98" s="85">
        <f>SUM(E85:E97)</f>
        <v>0</v>
      </c>
      <c r="F98" s="234">
        <f>SUM(F85:F97)</f>
        <v>0</v>
      </c>
      <c r="G98" s="218"/>
      <c r="H98" s="60"/>
      <c r="I98" s="61"/>
      <c r="J98" s="62"/>
      <c r="K98" s="60"/>
      <c r="L98" s="61"/>
      <c r="M98" s="62"/>
      <c r="N98" s="60"/>
      <c r="O98" s="61"/>
      <c r="P98" s="62"/>
      <c r="Q98" s="60"/>
      <c r="R98" s="61"/>
      <c r="S98" s="62"/>
      <c r="T98" s="60"/>
      <c r="U98" s="61"/>
      <c r="V98" s="62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63"/>
      <c r="DD98" s="63"/>
      <c r="DE98" s="63"/>
      <c r="DF98" s="63"/>
      <c r="DG98" s="63"/>
      <c r="DH98" s="63"/>
      <c r="DI98" s="63"/>
      <c r="DJ98" s="63"/>
      <c r="DK98" s="63"/>
      <c r="DL98" s="63"/>
      <c r="DM98" s="63"/>
      <c r="DN98" s="63"/>
      <c r="DO98" s="63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3"/>
      <c r="EC98" s="63"/>
      <c r="ED98" s="63"/>
    </row>
    <row r="99" spans="1:134" ht="15" customHeight="1">
      <c r="A99" s="129" t="s">
        <v>97</v>
      </c>
      <c r="B99" s="126" t="s">
        <v>98</v>
      </c>
      <c r="C99" s="124"/>
      <c r="D99" s="273"/>
      <c r="E99" s="273"/>
      <c r="F99" s="274"/>
      <c r="G99" s="218"/>
      <c r="H99" s="60"/>
      <c r="I99" s="61"/>
      <c r="J99" s="62"/>
      <c r="K99" s="60"/>
      <c r="L99" s="61"/>
      <c r="M99" s="62"/>
      <c r="N99" s="60"/>
      <c r="O99" s="61"/>
      <c r="P99" s="62"/>
      <c r="Q99" s="60"/>
      <c r="R99" s="61"/>
      <c r="S99" s="62"/>
      <c r="T99" s="60"/>
      <c r="U99" s="61"/>
      <c r="V99" s="62"/>
    </row>
    <row r="100" spans="1:134" ht="15" customHeight="1">
      <c r="A100" s="97" t="s">
        <v>283</v>
      </c>
      <c r="B100" s="89" t="s">
        <v>99</v>
      </c>
      <c r="C100" s="4"/>
      <c r="D100" s="285">
        <v>87781</v>
      </c>
      <c r="E100" s="289"/>
      <c r="F100" s="286"/>
      <c r="G100" s="218"/>
      <c r="H100" s="60"/>
      <c r="I100" s="61"/>
      <c r="J100" s="62"/>
      <c r="K100" s="60"/>
      <c r="L100" s="61"/>
      <c r="M100" s="62"/>
      <c r="N100" s="60"/>
      <c r="O100" s="61"/>
      <c r="P100" s="62"/>
      <c r="Q100" s="60"/>
      <c r="R100" s="61"/>
      <c r="S100" s="62"/>
      <c r="T100" s="60"/>
      <c r="U100" s="61"/>
      <c r="V100" s="62"/>
    </row>
    <row r="101" spans="1:134" ht="15" customHeight="1">
      <c r="A101" s="97" t="s">
        <v>289</v>
      </c>
      <c r="B101" s="89" t="s">
        <v>106</v>
      </c>
      <c r="C101" s="4"/>
      <c r="D101" s="285">
        <v>91027</v>
      </c>
      <c r="E101" s="289"/>
      <c r="F101" s="286"/>
      <c r="G101" s="218"/>
      <c r="H101" s="60"/>
      <c r="I101" s="61"/>
      <c r="J101" s="62"/>
      <c r="K101" s="60"/>
      <c r="L101" s="61"/>
      <c r="M101" s="62"/>
      <c r="N101" s="60"/>
      <c r="O101" s="61"/>
      <c r="P101" s="62"/>
      <c r="Q101" s="60"/>
      <c r="R101" s="61"/>
      <c r="S101" s="62"/>
      <c r="T101" s="60"/>
      <c r="U101" s="61"/>
      <c r="V101" s="62"/>
    </row>
    <row r="102" spans="1:134" ht="15" customHeight="1">
      <c r="A102" s="97" t="s">
        <v>284</v>
      </c>
      <c r="B102" s="89" t="s">
        <v>100</v>
      </c>
      <c r="C102" s="4"/>
      <c r="D102" s="285">
        <v>61570</v>
      </c>
      <c r="E102" s="289"/>
      <c r="F102" s="286"/>
      <c r="G102" s="218"/>
      <c r="H102" s="60"/>
      <c r="I102" s="61"/>
      <c r="J102" s="62"/>
      <c r="K102" s="60"/>
      <c r="L102" s="61"/>
      <c r="M102" s="62"/>
      <c r="N102" s="60"/>
      <c r="O102" s="61"/>
      <c r="P102" s="62"/>
      <c r="Q102" s="60"/>
      <c r="R102" s="61"/>
      <c r="S102" s="62"/>
      <c r="T102" s="60"/>
      <c r="U102" s="61"/>
      <c r="V102" s="62"/>
    </row>
    <row r="103" spans="1:134" ht="15" customHeight="1">
      <c r="A103" s="97" t="s">
        <v>288</v>
      </c>
      <c r="B103" s="89" t="s">
        <v>105</v>
      </c>
      <c r="C103" s="4"/>
      <c r="D103" s="285">
        <v>20082</v>
      </c>
      <c r="E103" s="289"/>
      <c r="F103" s="286"/>
      <c r="G103" s="218"/>
      <c r="H103" s="60"/>
      <c r="I103" s="61"/>
      <c r="J103" s="62"/>
      <c r="K103" s="60"/>
      <c r="L103" s="61"/>
      <c r="M103" s="62"/>
      <c r="N103" s="60"/>
      <c r="O103" s="61"/>
      <c r="P103" s="62"/>
      <c r="Q103" s="60"/>
      <c r="R103" s="61"/>
      <c r="S103" s="62"/>
      <c r="T103" s="60"/>
      <c r="U103" s="61"/>
      <c r="V103" s="62"/>
    </row>
    <row r="104" spans="1:134" ht="15" customHeight="1">
      <c r="A104" s="97" t="s">
        <v>286</v>
      </c>
      <c r="B104" s="89" t="s">
        <v>103</v>
      </c>
      <c r="C104" s="4"/>
      <c r="D104" s="293"/>
      <c r="E104" s="294"/>
      <c r="F104" s="295"/>
      <c r="G104" s="218"/>
      <c r="H104" s="60"/>
      <c r="I104" s="61"/>
      <c r="J104" s="62"/>
      <c r="K104" s="60"/>
      <c r="L104" s="61"/>
      <c r="M104" s="62"/>
      <c r="N104" s="60"/>
      <c r="O104" s="61"/>
      <c r="P104" s="62"/>
      <c r="Q104" s="60"/>
      <c r="R104" s="61"/>
      <c r="S104" s="62"/>
      <c r="T104" s="60"/>
      <c r="U104" s="61"/>
      <c r="V104" s="62"/>
    </row>
    <row r="105" spans="1:134" ht="15" customHeight="1">
      <c r="A105" s="101" t="s">
        <v>366</v>
      </c>
      <c r="B105" s="312" t="s">
        <v>102</v>
      </c>
      <c r="C105" s="4"/>
      <c r="D105" s="290">
        <v>12450</v>
      </c>
      <c r="E105" s="313"/>
      <c r="F105" s="314"/>
      <c r="G105" s="218"/>
      <c r="H105" s="60"/>
      <c r="I105" s="61"/>
      <c r="J105" s="62"/>
      <c r="K105" s="60"/>
      <c r="L105" s="61"/>
      <c r="M105" s="62"/>
      <c r="N105" s="60"/>
      <c r="O105" s="61"/>
      <c r="P105" s="62"/>
      <c r="Q105" s="60"/>
      <c r="R105" s="61"/>
      <c r="S105" s="62"/>
      <c r="T105" s="60"/>
      <c r="U105" s="61"/>
      <c r="V105" s="62"/>
    </row>
    <row r="106" spans="1:134" ht="15" customHeight="1">
      <c r="A106" s="97" t="s">
        <v>291</v>
      </c>
      <c r="B106" s="89" t="s">
        <v>108</v>
      </c>
      <c r="C106" s="4"/>
      <c r="D106" s="290">
        <v>7350</v>
      </c>
      <c r="E106" s="291"/>
      <c r="F106" s="292"/>
      <c r="G106" s="218"/>
      <c r="H106" s="60"/>
      <c r="I106" s="61"/>
      <c r="J106" s="62"/>
      <c r="K106" s="60"/>
      <c r="L106" s="61"/>
      <c r="M106" s="62"/>
      <c r="N106" s="60"/>
      <c r="O106" s="61"/>
      <c r="P106" s="62"/>
      <c r="Q106" s="60"/>
      <c r="R106" s="61"/>
      <c r="S106" s="62"/>
      <c r="T106" s="60"/>
      <c r="U106" s="61"/>
      <c r="V106" s="62"/>
    </row>
    <row r="107" spans="1:134" ht="15" customHeight="1">
      <c r="A107" s="101" t="s">
        <v>290</v>
      </c>
      <c r="B107" s="92" t="s">
        <v>107</v>
      </c>
      <c r="C107" s="81"/>
      <c r="D107" s="293"/>
      <c r="E107" s="294"/>
      <c r="F107" s="295"/>
      <c r="G107" s="218"/>
      <c r="H107" s="60"/>
      <c r="I107" s="61"/>
      <c r="J107" s="62"/>
      <c r="K107" s="60"/>
      <c r="L107" s="61"/>
      <c r="M107" s="62"/>
      <c r="N107" s="60"/>
      <c r="O107" s="61"/>
      <c r="P107" s="62"/>
      <c r="Q107" s="60"/>
      <c r="R107" s="61"/>
      <c r="S107" s="62"/>
      <c r="T107" s="60"/>
      <c r="U107" s="61"/>
      <c r="V107" s="62"/>
    </row>
    <row r="108" spans="1:134" ht="15" customHeight="1">
      <c r="A108" s="97" t="s">
        <v>294</v>
      </c>
      <c r="B108" s="89" t="s">
        <v>111</v>
      </c>
      <c r="C108" s="4"/>
      <c r="D108" s="290"/>
      <c r="E108" s="291"/>
      <c r="F108" s="292"/>
      <c r="G108" s="218"/>
      <c r="H108" s="60"/>
      <c r="I108" s="61"/>
      <c r="J108" s="62"/>
      <c r="K108" s="60"/>
      <c r="L108" s="61"/>
      <c r="M108" s="62"/>
      <c r="N108" s="60"/>
      <c r="O108" s="61"/>
      <c r="P108" s="62"/>
      <c r="Q108" s="60"/>
      <c r="R108" s="61"/>
      <c r="S108" s="62"/>
      <c r="T108" s="60"/>
      <c r="U108" s="61"/>
      <c r="V108" s="62"/>
    </row>
    <row r="109" spans="1:134" ht="15" customHeight="1">
      <c r="A109" s="97" t="s">
        <v>308</v>
      </c>
      <c r="B109" s="89" t="s">
        <v>133</v>
      </c>
      <c r="C109" s="4"/>
      <c r="D109" s="290"/>
      <c r="E109" s="313"/>
      <c r="F109" s="314"/>
      <c r="G109" s="218"/>
      <c r="H109" s="60"/>
      <c r="I109" s="61"/>
      <c r="J109" s="62"/>
      <c r="K109" s="60"/>
      <c r="L109" s="61"/>
      <c r="M109" s="62"/>
      <c r="N109" s="60"/>
      <c r="O109" s="61"/>
      <c r="P109" s="62"/>
      <c r="Q109" s="60"/>
      <c r="R109" s="61"/>
      <c r="S109" s="62"/>
      <c r="T109" s="60"/>
      <c r="U109" s="61"/>
      <c r="V109" s="62"/>
    </row>
    <row r="110" spans="1:134" ht="15" customHeight="1">
      <c r="A110" s="97" t="s">
        <v>293</v>
      </c>
      <c r="B110" s="89" t="s">
        <v>110</v>
      </c>
      <c r="C110" s="4"/>
      <c r="D110" s="293"/>
      <c r="E110" s="294"/>
      <c r="F110" s="295"/>
      <c r="G110" s="218"/>
      <c r="H110" s="60"/>
      <c r="I110" s="61"/>
      <c r="J110" s="62"/>
      <c r="K110" s="60"/>
      <c r="L110" s="61"/>
      <c r="M110" s="62"/>
      <c r="N110" s="60"/>
      <c r="O110" s="61"/>
      <c r="P110" s="62"/>
      <c r="Q110" s="60"/>
      <c r="R110" s="61"/>
      <c r="S110" s="62"/>
      <c r="T110" s="60"/>
      <c r="U110" s="61"/>
      <c r="V110" s="62"/>
    </row>
    <row r="111" spans="1:134" ht="15" customHeight="1">
      <c r="A111" s="101" t="s">
        <v>293</v>
      </c>
      <c r="B111" s="92" t="s">
        <v>121</v>
      </c>
      <c r="C111" s="4"/>
      <c r="D111" s="315"/>
      <c r="E111" s="316"/>
      <c r="F111" s="317"/>
      <c r="G111" s="218"/>
      <c r="H111" s="60"/>
      <c r="I111" s="61"/>
      <c r="J111" s="62"/>
      <c r="K111" s="60"/>
      <c r="L111" s="61"/>
      <c r="M111" s="62"/>
      <c r="N111" s="60"/>
      <c r="O111" s="61"/>
      <c r="P111" s="62"/>
      <c r="Q111" s="60"/>
      <c r="R111" s="61"/>
      <c r="S111" s="62"/>
      <c r="T111" s="60"/>
      <c r="U111" s="61"/>
      <c r="V111" s="62"/>
    </row>
    <row r="112" spans="1:134" s="5" customFormat="1" ht="15" customHeight="1" thickBot="1">
      <c r="A112" s="102" t="s">
        <v>287</v>
      </c>
      <c r="B112" s="107" t="s">
        <v>104</v>
      </c>
      <c r="C112" s="91"/>
      <c r="D112" s="296"/>
      <c r="E112" s="297"/>
      <c r="F112" s="298"/>
      <c r="G112" s="218"/>
      <c r="H112" s="60"/>
      <c r="I112" s="61"/>
      <c r="J112" s="62"/>
      <c r="K112" s="60"/>
      <c r="L112" s="61"/>
      <c r="M112" s="62"/>
      <c r="N112" s="60"/>
      <c r="O112" s="61"/>
      <c r="P112" s="62"/>
      <c r="Q112" s="60"/>
      <c r="R112" s="61"/>
      <c r="S112" s="62"/>
      <c r="T112" s="60"/>
      <c r="U112" s="61"/>
      <c r="V112" s="62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A112" s="63"/>
      <c r="DB112" s="63"/>
      <c r="DC112" s="63"/>
      <c r="DD112" s="63"/>
      <c r="DE112" s="63"/>
      <c r="DF112" s="63"/>
      <c r="DG112" s="63"/>
      <c r="DH112" s="63"/>
      <c r="DI112" s="63"/>
      <c r="DJ112" s="63"/>
      <c r="DK112" s="63"/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3"/>
      <c r="EC112" s="63"/>
      <c r="ED112" s="63"/>
    </row>
    <row r="113" spans="1:134" s="5" customFormat="1" ht="15" customHeight="1" thickBot="1">
      <c r="A113" s="281" t="str">
        <f>IFERROR((#REF!+D113+E113+F113)/#REF!,"")</f>
        <v/>
      </c>
      <c r="B113" s="90" t="s">
        <v>112</v>
      </c>
      <c r="C113" s="86"/>
      <c r="D113" s="85">
        <f>SUM(D100:D112)</f>
        <v>280260</v>
      </c>
      <c r="E113" s="85">
        <f>SUM(E100:E112)</f>
        <v>0</v>
      </c>
      <c r="F113" s="234">
        <f>SUM(F100:F112)</f>
        <v>0</v>
      </c>
      <c r="G113" s="218"/>
      <c r="H113" s="60"/>
      <c r="I113" s="61"/>
      <c r="J113" s="62"/>
      <c r="K113" s="60"/>
      <c r="L113" s="61"/>
      <c r="M113" s="62"/>
      <c r="N113" s="60"/>
      <c r="O113" s="61"/>
      <c r="P113" s="62"/>
      <c r="Q113" s="60"/>
      <c r="R113" s="61"/>
      <c r="S113" s="62"/>
      <c r="T113" s="60"/>
      <c r="U113" s="61"/>
      <c r="V113" s="62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</row>
    <row r="114" spans="1:134" ht="15" customHeight="1">
      <c r="A114" s="129" t="s">
        <v>113</v>
      </c>
      <c r="B114" s="126" t="s">
        <v>114</v>
      </c>
      <c r="C114" s="124"/>
      <c r="D114" s="273"/>
      <c r="E114" s="273"/>
      <c r="F114" s="274"/>
      <c r="G114" s="218"/>
      <c r="H114" s="60"/>
      <c r="I114" s="61"/>
      <c r="J114" s="62"/>
      <c r="K114" s="60"/>
      <c r="L114" s="61"/>
      <c r="M114" s="62"/>
      <c r="N114" s="60"/>
      <c r="O114" s="61"/>
      <c r="P114" s="62"/>
      <c r="Q114" s="60"/>
      <c r="R114" s="61"/>
      <c r="S114" s="62"/>
      <c r="T114" s="60"/>
      <c r="U114" s="61"/>
      <c r="V114" s="62"/>
    </row>
    <row r="115" spans="1:134" ht="15" customHeight="1">
      <c r="A115" s="97" t="s">
        <v>302</v>
      </c>
      <c r="B115" s="89" t="s">
        <v>172</v>
      </c>
      <c r="C115" s="4"/>
      <c r="D115" s="285"/>
      <c r="E115" s="289"/>
      <c r="F115" s="286"/>
      <c r="G115" s="218"/>
      <c r="H115" s="60"/>
      <c r="I115" s="61"/>
      <c r="J115" s="62"/>
      <c r="K115" s="60"/>
      <c r="L115" s="61"/>
      <c r="M115" s="62"/>
      <c r="N115" s="60"/>
      <c r="O115" s="61"/>
      <c r="P115" s="62"/>
      <c r="Q115" s="60"/>
      <c r="R115" s="61"/>
      <c r="S115" s="62"/>
      <c r="T115" s="60"/>
      <c r="U115" s="61"/>
      <c r="V115" s="62"/>
    </row>
    <row r="116" spans="1:134" ht="15" customHeight="1">
      <c r="A116" s="97" t="s">
        <v>298</v>
      </c>
      <c r="B116" s="89" t="s">
        <v>118</v>
      </c>
      <c r="C116" s="4"/>
      <c r="D116" s="285">
        <f>207719+7000</f>
        <v>214719</v>
      </c>
      <c r="E116" s="289"/>
      <c r="F116" s="286"/>
      <c r="G116" s="218"/>
      <c r="H116" s="60"/>
      <c r="I116" s="61"/>
      <c r="J116" s="62"/>
      <c r="K116" s="60"/>
      <c r="L116" s="61"/>
      <c r="M116" s="62"/>
      <c r="N116" s="60"/>
      <c r="O116" s="61"/>
      <c r="P116" s="62"/>
      <c r="Q116" s="60"/>
      <c r="R116" s="61"/>
      <c r="S116" s="62"/>
      <c r="T116" s="60"/>
      <c r="U116" s="61"/>
      <c r="V116" s="62"/>
    </row>
    <row r="117" spans="1:134" ht="15" customHeight="1">
      <c r="A117" s="97" t="s">
        <v>296</v>
      </c>
      <c r="B117" s="89" t="s">
        <v>116</v>
      </c>
      <c r="C117" s="4"/>
      <c r="D117" s="285"/>
      <c r="E117" s="289"/>
      <c r="F117" s="286"/>
      <c r="G117" s="218"/>
      <c r="H117" s="60"/>
      <c r="I117" s="61"/>
      <c r="J117" s="62"/>
      <c r="K117" s="60"/>
      <c r="L117" s="61"/>
      <c r="M117" s="62"/>
      <c r="N117" s="60"/>
      <c r="O117" s="61"/>
      <c r="P117" s="62"/>
      <c r="Q117" s="60"/>
      <c r="R117" s="61"/>
      <c r="S117" s="62"/>
      <c r="T117" s="60"/>
      <c r="U117" s="61"/>
      <c r="V117" s="62"/>
    </row>
    <row r="118" spans="1:134" ht="15" customHeight="1">
      <c r="A118" s="97" t="s">
        <v>297</v>
      </c>
      <c r="B118" s="89" t="s">
        <v>117</v>
      </c>
      <c r="C118" s="4"/>
      <c r="D118" s="285"/>
      <c r="E118" s="289"/>
      <c r="F118" s="286"/>
      <c r="G118" s="218"/>
      <c r="H118" s="60"/>
      <c r="I118" s="61"/>
      <c r="J118" s="62"/>
      <c r="K118" s="60"/>
      <c r="L118" s="61"/>
      <c r="M118" s="62"/>
      <c r="N118" s="60"/>
      <c r="O118" s="61"/>
      <c r="P118" s="62"/>
      <c r="Q118" s="60"/>
      <c r="R118" s="61"/>
      <c r="S118" s="62"/>
      <c r="T118" s="60"/>
      <c r="U118" s="61"/>
      <c r="V118" s="62"/>
    </row>
    <row r="119" spans="1:134" ht="15.75" customHeight="1">
      <c r="A119" s="97" t="s">
        <v>285</v>
      </c>
      <c r="B119" s="89" t="s">
        <v>101</v>
      </c>
      <c r="C119" s="4"/>
      <c r="D119" s="293"/>
      <c r="E119" s="294"/>
      <c r="F119" s="295"/>
      <c r="G119" s="218"/>
      <c r="H119" s="60"/>
      <c r="I119" s="61"/>
      <c r="J119" s="62"/>
      <c r="K119" s="60"/>
      <c r="L119" s="61"/>
      <c r="M119" s="62"/>
      <c r="N119" s="60"/>
      <c r="O119" s="61"/>
      <c r="P119" s="62"/>
      <c r="Q119" s="60"/>
      <c r="R119" s="61"/>
      <c r="S119" s="62"/>
      <c r="T119" s="60"/>
      <c r="U119" s="61"/>
      <c r="V119" s="62"/>
    </row>
    <row r="120" spans="1:134" s="15" customFormat="1" ht="15" customHeight="1">
      <c r="A120" s="97" t="s">
        <v>305</v>
      </c>
      <c r="B120" s="89" t="s">
        <v>177</v>
      </c>
      <c r="C120" s="4"/>
      <c r="D120" s="290"/>
      <c r="E120" s="313"/>
      <c r="F120" s="314"/>
      <c r="G120" s="218"/>
      <c r="H120" s="60"/>
      <c r="I120" s="61"/>
      <c r="J120" s="62"/>
      <c r="K120" s="60"/>
      <c r="L120" s="61"/>
      <c r="M120" s="62"/>
      <c r="N120" s="60"/>
      <c r="O120" s="61"/>
      <c r="P120" s="62"/>
      <c r="Q120" s="60"/>
      <c r="R120" s="61"/>
      <c r="S120" s="62"/>
      <c r="T120" s="60"/>
      <c r="U120" s="61"/>
      <c r="V120" s="62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65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  <c r="CG120" s="66"/>
      <c r="CH120" s="66"/>
      <c r="CI120" s="66"/>
      <c r="CJ120" s="66"/>
      <c r="CK120" s="66"/>
      <c r="CL120" s="66"/>
      <c r="CM120" s="66"/>
      <c r="CN120" s="66"/>
      <c r="CO120" s="66"/>
      <c r="CP120" s="66"/>
      <c r="CQ120" s="66"/>
      <c r="CR120" s="66"/>
      <c r="CS120" s="66"/>
      <c r="CT120" s="66"/>
      <c r="CU120" s="66"/>
      <c r="CV120" s="66"/>
      <c r="CW120" s="66"/>
      <c r="CX120" s="66"/>
      <c r="CY120" s="66"/>
      <c r="CZ120" s="66"/>
      <c r="DA120" s="66"/>
      <c r="DB120" s="66"/>
      <c r="DC120" s="66"/>
      <c r="DD120" s="66"/>
      <c r="DE120" s="66"/>
      <c r="DF120" s="66"/>
      <c r="DG120" s="66"/>
      <c r="DH120" s="66"/>
      <c r="DI120" s="66"/>
      <c r="DJ120" s="66"/>
      <c r="DK120" s="66"/>
      <c r="DL120" s="66"/>
      <c r="DM120" s="66"/>
      <c r="DN120" s="66"/>
      <c r="DO120" s="66"/>
      <c r="DP120" s="66"/>
      <c r="DQ120" s="66"/>
      <c r="DR120" s="66"/>
      <c r="DS120" s="66"/>
      <c r="DT120" s="66"/>
      <c r="DU120" s="66"/>
      <c r="DV120" s="66"/>
      <c r="DW120" s="66"/>
      <c r="DX120" s="66"/>
      <c r="DY120" s="66"/>
      <c r="DZ120" s="66"/>
      <c r="EA120" s="66"/>
      <c r="EB120" s="66"/>
      <c r="EC120" s="66"/>
      <c r="ED120" s="66"/>
    </row>
    <row r="121" spans="1:134" s="16" customFormat="1" ht="15" customHeight="1" thickBot="1">
      <c r="A121" s="104" t="s">
        <v>295</v>
      </c>
      <c r="B121" s="312" t="s">
        <v>115</v>
      </c>
      <c r="C121" s="33"/>
      <c r="D121" s="290"/>
      <c r="E121" s="313"/>
      <c r="F121" s="314"/>
      <c r="G121" s="218"/>
      <c r="H121" s="60"/>
      <c r="I121" s="61"/>
      <c r="J121" s="62"/>
      <c r="K121" s="60"/>
      <c r="L121" s="61"/>
      <c r="M121" s="62"/>
      <c r="N121" s="60"/>
      <c r="O121" s="61"/>
      <c r="P121" s="62"/>
      <c r="Q121" s="60"/>
      <c r="R121" s="61"/>
      <c r="S121" s="62"/>
      <c r="T121" s="60"/>
      <c r="U121" s="61"/>
      <c r="V121" s="62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67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</row>
    <row r="122" spans="1:134" s="5" customFormat="1" ht="15" customHeight="1" thickBot="1">
      <c r="A122" s="97" t="s">
        <v>299</v>
      </c>
      <c r="B122" s="89" t="s">
        <v>119</v>
      </c>
      <c r="C122" s="4"/>
      <c r="D122" s="285">
        <v>41250</v>
      </c>
      <c r="E122" s="289"/>
      <c r="F122" s="286"/>
      <c r="G122" s="218"/>
      <c r="H122" s="60"/>
      <c r="I122" s="61"/>
      <c r="J122" s="62"/>
      <c r="K122" s="60"/>
      <c r="L122" s="61"/>
      <c r="M122" s="62"/>
      <c r="N122" s="60"/>
      <c r="O122" s="61"/>
      <c r="P122" s="62"/>
      <c r="Q122" s="60"/>
      <c r="R122" s="61"/>
      <c r="S122" s="62"/>
      <c r="T122" s="60"/>
      <c r="U122" s="61"/>
      <c r="V122" s="62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  <c r="CC122" s="63"/>
      <c r="CD122" s="63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3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  <c r="DZ122" s="63"/>
      <c r="EA122" s="63"/>
      <c r="EB122" s="63"/>
      <c r="EC122" s="63"/>
      <c r="ED122" s="63"/>
    </row>
    <row r="123" spans="1:134" s="5" customFormat="1" ht="15" customHeight="1" thickBot="1">
      <c r="A123" s="97" t="s">
        <v>300</v>
      </c>
      <c r="B123" s="89" t="s">
        <v>120</v>
      </c>
      <c r="C123" s="4"/>
      <c r="D123" s="285">
        <v>220000</v>
      </c>
      <c r="E123" s="289"/>
      <c r="F123" s="286"/>
      <c r="G123" s="218"/>
      <c r="H123" s="60"/>
      <c r="I123" s="61"/>
      <c r="J123" s="62"/>
      <c r="K123" s="60"/>
      <c r="L123" s="61"/>
      <c r="M123" s="62"/>
      <c r="N123" s="60"/>
      <c r="O123" s="61"/>
      <c r="P123" s="62"/>
      <c r="Q123" s="60"/>
      <c r="R123" s="61"/>
      <c r="S123" s="62"/>
      <c r="T123" s="60"/>
      <c r="U123" s="61"/>
      <c r="V123" s="62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3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</row>
    <row r="124" spans="1:134" s="5" customFormat="1" ht="15" customHeight="1" thickBot="1">
      <c r="A124" s="94" t="s">
        <v>216</v>
      </c>
      <c r="B124" s="130" t="s">
        <v>22</v>
      </c>
      <c r="C124" s="83"/>
      <c r="D124" s="285"/>
      <c r="E124" s="289"/>
      <c r="F124" s="286"/>
      <c r="G124" s="218"/>
      <c r="H124" s="60"/>
      <c r="I124" s="61"/>
      <c r="J124" s="62"/>
      <c r="K124" s="60"/>
      <c r="L124" s="61"/>
      <c r="M124" s="62"/>
      <c r="N124" s="60"/>
      <c r="O124" s="61"/>
      <c r="P124" s="62"/>
      <c r="Q124" s="60"/>
      <c r="R124" s="61"/>
      <c r="S124" s="62"/>
      <c r="T124" s="60"/>
      <c r="U124" s="61"/>
      <c r="V124" s="62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  <c r="BW124" s="63"/>
      <c r="BX124" s="63"/>
      <c r="BY124" s="63"/>
      <c r="BZ124" s="63"/>
      <c r="CA124" s="63"/>
      <c r="CB124" s="63"/>
      <c r="CC124" s="63"/>
      <c r="CD124" s="63"/>
      <c r="CE124" s="63"/>
      <c r="CF124" s="63"/>
      <c r="CG124" s="63"/>
      <c r="CH124" s="63"/>
      <c r="CI124" s="63"/>
      <c r="CJ124" s="63"/>
      <c r="CK124" s="63"/>
      <c r="CL124" s="63"/>
      <c r="CM124" s="63"/>
      <c r="CN124" s="63"/>
      <c r="CO124" s="63"/>
      <c r="CP124" s="63"/>
      <c r="CQ124" s="63"/>
      <c r="CR124" s="63"/>
      <c r="CS124" s="63"/>
      <c r="CT124" s="63"/>
      <c r="CU124" s="63"/>
      <c r="CV124" s="63"/>
      <c r="CW124" s="63"/>
      <c r="CX124" s="63"/>
      <c r="CY124" s="63"/>
      <c r="CZ124" s="63"/>
      <c r="DA124" s="63"/>
      <c r="DB124" s="63"/>
      <c r="DC124" s="63"/>
      <c r="DD124" s="63"/>
      <c r="DE124" s="63"/>
      <c r="DF124" s="63"/>
      <c r="DG124" s="63"/>
      <c r="DH124" s="63"/>
      <c r="DI124" s="63"/>
      <c r="DJ124" s="63"/>
      <c r="DK124" s="63"/>
      <c r="DL124" s="63"/>
      <c r="DM124" s="63"/>
      <c r="DN124" s="63"/>
      <c r="DO124" s="63"/>
      <c r="DP124" s="63"/>
      <c r="DQ124" s="63"/>
      <c r="DR124" s="63"/>
      <c r="DS124" s="63"/>
      <c r="DT124" s="63"/>
      <c r="DU124" s="63"/>
      <c r="DV124" s="63"/>
      <c r="DW124" s="63"/>
      <c r="DX124" s="63"/>
      <c r="DY124" s="63"/>
      <c r="DZ124" s="63"/>
      <c r="EA124" s="63"/>
      <c r="EB124" s="63"/>
      <c r="EC124" s="63"/>
      <c r="ED124" s="63"/>
    </row>
    <row r="125" spans="1:134" s="5" customFormat="1" ht="15" customHeight="1" thickBot="1">
      <c r="A125" s="96" t="s">
        <v>215</v>
      </c>
      <c r="B125" s="89" t="s">
        <v>21</v>
      </c>
      <c r="C125" s="4"/>
      <c r="D125" s="285"/>
      <c r="E125" s="289"/>
      <c r="F125" s="286"/>
      <c r="G125" s="218"/>
      <c r="H125" s="60"/>
      <c r="I125" s="61"/>
      <c r="J125" s="62"/>
      <c r="K125" s="60"/>
      <c r="L125" s="61"/>
      <c r="M125" s="62"/>
      <c r="N125" s="60"/>
      <c r="O125" s="61"/>
      <c r="P125" s="62"/>
      <c r="Q125" s="60"/>
      <c r="R125" s="61"/>
      <c r="S125" s="62"/>
      <c r="T125" s="60"/>
      <c r="U125" s="61"/>
      <c r="V125" s="62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  <c r="CC125" s="63"/>
      <c r="CD125" s="63"/>
      <c r="CE125" s="63"/>
      <c r="CF125" s="63"/>
      <c r="CG125" s="63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3"/>
      <c r="DF125" s="63"/>
      <c r="DG125" s="63"/>
      <c r="DH125" s="63"/>
      <c r="DI125" s="63"/>
      <c r="DJ125" s="63"/>
      <c r="DK125" s="63"/>
      <c r="DL125" s="63"/>
      <c r="DM125" s="63"/>
      <c r="DN125" s="63"/>
      <c r="DO125" s="63"/>
      <c r="DP125" s="63"/>
      <c r="DQ125" s="63"/>
      <c r="DR125" s="63"/>
      <c r="DS125" s="63"/>
      <c r="DT125" s="63"/>
      <c r="DU125" s="63"/>
      <c r="DV125" s="63"/>
      <c r="DW125" s="63"/>
      <c r="DX125" s="63"/>
      <c r="DY125" s="63"/>
      <c r="DZ125" s="63"/>
      <c r="EA125" s="63"/>
      <c r="EB125" s="63"/>
      <c r="EC125" s="63"/>
      <c r="ED125" s="63"/>
    </row>
    <row r="126" spans="1:134" s="5" customFormat="1" ht="15" customHeight="1" thickBot="1">
      <c r="A126" s="95" t="s">
        <v>215</v>
      </c>
      <c r="B126" s="107" t="s">
        <v>23</v>
      </c>
      <c r="C126" s="91"/>
      <c r="D126" s="278">
        <f>18998+13000</f>
        <v>31998</v>
      </c>
      <c r="E126" s="279"/>
      <c r="F126" s="280"/>
      <c r="G126" s="218"/>
      <c r="H126" s="60"/>
      <c r="I126" s="61"/>
      <c r="J126" s="62"/>
      <c r="K126" s="60"/>
      <c r="L126" s="61"/>
      <c r="M126" s="62"/>
      <c r="N126" s="60"/>
      <c r="O126" s="61"/>
      <c r="P126" s="62"/>
      <c r="Q126" s="60"/>
      <c r="R126" s="61"/>
      <c r="S126" s="62"/>
      <c r="T126" s="60"/>
      <c r="U126" s="61"/>
      <c r="V126" s="62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  <c r="BZ126" s="63"/>
      <c r="CA126" s="63"/>
      <c r="CB126" s="63"/>
      <c r="CC126" s="63"/>
      <c r="CD126" s="63"/>
      <c r="CE126" s="63"/>
      <c r="CF126" s="63"/>
      <c r="CG126" s="63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3"/>
      <c r="CW126" s="63"/>
      <c r="CX126" s="63"/>
      <c r="CY126" s="63"/>
      <c r="CZ126" s="63"/>
      <c r="DA126" s="63"/>
      <c r="DB126" s="63"/>
      <c r="DC126" s="63"/>
      <c r="DD126" s="63"/>
      <c r="DE126" s="63"/>
      <c r="DF126" s="63"/>
      <c r="DG126" s="63"/>
      <c r="DH126" s="63"/>
      <c r="DI126" s="63"/>
      <c r="DJ126" s="63"/>
      <c r="DK126" s="63"/>
      <c r="DL126" s="63"/>
      <c r="DM126" s="63"/>
      <c r="DN126" s="63"/>
      <c r="DO126" s="63"/>
      <c r="DP126" s="63"/>
      <c r="DQ126" s="63"/>
      <c r="DR126" s="63"/>
      <c r="DS126" s="63"/>
      <c r="DT126" s="63"/>
      <c r="DU126" s="63"/>
      <c r="DV126" s="63"/>
      <c r="DW126" s="63"/>
      <c r="DX126" s="63"/>
      <c r="DY126" s="63"/>
      <c r="DZ126" s="63"/>
      <c r="EA126" s="63"/>
      <c r="EB126" s="63"/>
      <c r="EC126" s="63"/>
      <c r="ED126" s="63"/>
    </row>
    <row r="127" spans="1:134" s="5" customFormat="1" ht="15" customHeight="1" thickBot="1">
      <c r="A127" s="287" t="str">
        <f>IFERROR((#REF!+D127+E127+F127)/#REF!,"")</f>
        <v/>
      </c>
      <c r="B127" s="87" t="s">
        <v>123</v>
      </c>
      <c r="C127" s="88"/>
      <c r="D127" s="34">
        <f>SUM(D115:D126)</f>
        <v>507967</v>
      </c>
      <c r="E127" s="34">
        <f>SUM(E115:E126)</f>
        <v>0</v>
      </c>
      <c r="F127" s="232">
        <f>SUM(F115:F126)</f>
        <v>0</v>
      </c>
      <c r="G127" s="218"/>
      <c r="H127" s="60"/>
      <c r="I127" s="61"/>
      <c r="J127" s="62"/>
      <c r="K127" s="60"/>
      <c r="L127" s="61"/>
      <c r="M127" s="62"/>
      <c r="N127" s="60"/>
      <c r="O127" s="61"/>
      <c r="P127" s="62"/>
      <c r="Q127" s="60"/>
      <c r="R127" s="61"/>
      <c r="S127" s="62"/>
      <c r="T127" s="60"/>
      <c r="U127" s="61"/>
      <c r="V127" s="62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  <c r="BZ127" s="63"/>
      <c r="CA127" s="63"/>
      <c r="CB127" s="63"/>
      <c r="CC127" s="63"/>
      <c r="CD127" s="63"/>
      <c r="CE127" s="63"/>
      <c r="CF127" s="63"/>
      <c r="CG127" s="63"/>
      <c r="CH127" s="63"/>
      <c r="CI127" s="63"/>
      <c r="CJ127" s="63"/>
      <c r="CK127" s="63"/>
      <c r="CL127" s="63"/>
      <c r="CM127" s="63"/>
      <c r="CN127" s="63"/>
      <c r="CO127" s="63"/>
      <c r="CP127" s="63"/>
      <c r="CQ127" s="63"/>
      <c r="CR127" s="63"/>
      <c r="CS127" s="63"/>
      <c r="CT127" s="63"/>
      <c r="CU127" s="63"/>
      <c r="CV127" s="63"/>
      <c r="CW127" s="63"/>
      <c r="CX127" s="63"/>
      <c r="CY127" s="63"/>
      <c r="CZ127" s="63"/>
      <c r="DA127" s="63"/>
      <c r="DB127" s="63"/>
      <c r="DC127" s="63"/>
      <c r="DD127" s="63"/>
      <c r="DE127" s="63"/>
      <c r="DF127" s="63"/>
      <c r="DG127" s="63"/>
      <c r="DH127" s="63"/>
      <c r="DI127" s="63"/>
      <c r="DJ127" s="63"/>
      <c r="DK127" s="63"/>
      <c r="DL127" s="63"/>
      <c r="DM127" s="63"/>
      <c r="DN127" s="63"/>
      <c r="DO127" s="63"/>
      <c r="DP127" s="63"/>
      <c r="DQ127" s="63"/>
      <c r="DR127" s="63"/>
      <c r="DS127" s="63"/>
      <c r="DT127" s="63"/>
      <c r="DU127" s="63"/>
      <c r="DV127" s="63"/>
      <c r="DW127" s="63"/>
      <c r="DX127" s="63"/>
      <c r="DY127" s="63"/>
      <c r="DZ127" s="63"/>
      <c r="EA127" s="63"/>
      <c r="EB127" s="63"/>
      <c r="EC127" s="63"/>
      <c r="ED127" s="63"/>
    </row>
    <row r="128" spans="1:134" s="17" customFormat="1" ht="15" customHeight="1">
      <c r="A128" s="129" t="s">
        <v>124</v>
      </c>
      <c r="B128" s="126" t="s">
        <v>125</v>
      </c>
      <c r="C128" s="124"/>
      <c r="D128" s="283"/>
      <c r="E128" s="283"/>
      <c r="F128" s="284"/>
      <c r="G128" s="218"/>
      <c r="H128" s="60"/>
      <c r="I128" s="61"/>
      <c r="J128" s="62"/>
      <c r="K128" s="60"/>
      <c r="L128" s="61"/>
      <c r="M128" s="62"/>
      <c r="N128" s="60"/>
      <c r="O128" s="61"/>
      <c r="P128" s="62"/>
      <c r="Q128" s="60"/>
      <c r="R128" s="61"/>
      <c r="S128" s="62"/>
      <c r="T128" s="60"/>
      <c r="U128" s="61"/>
      <c r="V128" s="62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69"/>
      <c r="BN128" s="70"/>
      <c r="BO128" s="70"/>
      <c r="BP128" s="70"/>
      <c r="BQ128" s="70"/>
      <c r="BR128" s="70"/>
      <c r="BS128" s="70"/>
      <c r="BT128" s="70"/>
      <c r="BU128" s="70"/>
      <c r="BV128" s="70"/>
      <c r="BW128" s="70"/>
      <c r="BX128" s="70"/>
      <c r="BY128" s="70"/>
      <c r="BZ128" s="70"/>
      <c r="CA128" s="70"/>
      <c r="CB128" s="70"/>
      <c r="CC128" s="70"/>
      <c r="CD128" s="70"/>
      <c r="CE128" s="70"/>
      <c r="CF128" s="70"/>
      <c r="CG128" s="70"/>
      <c r="CH128" s="70"/>
      <c r="CI128" s="70"/>
      <c r="CJ128" s="70"/>
      <c r="CK128" s="70"/>
      <c r="CL128" s="70"/>
      <c r="CM128" s="70"/>
      <c r="CN128" s="70"/>
      <c r="CO128" s="70"/>
      <c r="CP128" s="70"/>
      <c r="CQ128" s="70"/>
      <c r="CR128" s="70"/>
      <c r="CS128" s="70"/>
      <c r="CT128" s="70"/>
      <c r="CU128" s="70"/>
      <c r="CV128" s="70"/>
      <c r="CW128" s="70"/>
      <c r="CX128" s="70"/>
      <c r="CY128" s="70"/>
      <c r="CZ128" s="70"/>
      <c r="DA128" s="70"/>
      <c r="DB128" s="70"/>
      <c r="DC128" s="70"/>
      <c r="DD128" s="70"/>
      <c r="DE128" s="70"/>
      <c r="DF128" s="70"/>
      <c r="DG128" s="70"/>
      <c r="DH128" s="70"/>
      <c r="DI128" s="70"/>
      <c r="DJ128" s="70"/>
      <c r="DK128" s="70"/>
      <c r="DL128" s="70"/>
      <c r="DM128" s="70"/>
      <c r="DN128" s="70"/>
      <c r="DO128" s="70"/>
      <c r="DP128" s="70"/>
      <c r="DQ128" s="70"/>
      <c r="DR128" s="70"/>
      <c r="DS128" s="70"/>
      <c r="DT128" s="70"/>
      <c r="DU128" s="70"/>
      <c r="DV128" s="70"/>
      <c r="DW128" s="70"/>
      <c r="DX128" s="70"/>
      <c r="DY128" s="70"/>
      <c r="DZ128" s="70"/>
      <c r="EA128" s="70"/>
      <c r="EB128" s="70"/>
      <c r="EC128" s="70"/>
      <c r="ED128" s="70"/>
    </row>
    <row r="129" spans="1:134" s="12" customFormat="1" ht="15" customHeight="1">
      <c r="A129" s="97" t="s">
        <v>307</v>
      </c>
      <c r="B129" s="89" t="s">
        <v>129</v>
      </c>
      <c r="C129" s="4"/>
      <c r="D129" s="318"/>
      <c r="E129" s="313"/>
      <c r="F129" s="314"/>
      <c r="G129" s="218"/>
      <c r="H129" s="60"/>
      <c r="I129" s="61"/>
      <c r="J129" s="62"/>
      <c r="K129" s="60"/>
      <c r="L129" s="61"/>
      <c r="M129" s="62"/>
      <c r="N129" s="60"/>
      <c r="O129" s="61"/>
      <c r="P129" s="62"/>
      <c r="Q129" s="60"/>
      <c r="R129" s="61"/>
      <c r="S129" s="62"/>
      <c r="T129" s="60"/>
      <c r="U129" s="61"/>
      <c r="V129" s="62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64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</row>
    <row r="130" spans="1:134" s="12" customFormat="1" ht="15" customHeight="1">
      <c r="A130" s="97" t="s">
        <v>303</v>
      </c>
      <c r="B130" s="89" t="s">
        <v>126</v>
      </c>
      <c r="C130" s="4"/>
      <c r="D130" s="318"/>
      <c r="E130" s="313"/>
      <c r="F130" s="314"/>
      <c r="G130" s="218"/>
      <c r="H130" s="60"/>
      <c r="I130" s="61"/>
      <c r="J130" s="62"/>
      <c r="K130" s="60"/>
      <c r="L130" s="61"/>
      <c r="M130" s="62"/>
      <c r="N130" s="60"/>
      <c r="O130" s="61"/>
      <c r="P130" s="62"/>
      <c r="Q130" s="60"/>
      <c r="R130" s="61"/>
      <c r="S130" s="62"/>
      <c r="T130" s="60"/>
      <c r="U130" s="61"/>
      <c r="V130" s="62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64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</row>
    <row r="131" spans="1:134" s="12" customFormat="1" ht="15" customHeight="1">
      <c r="A131" s="97" t="s">
        <v>304</v>
      </c>
      <c r="B131" s="89" t="s">
        <v>127</v>
      </c>
      <c r="C131" s="4"/>
      <c r="D131" s="318"/>
      <c r="E131" s="313"/>
      <c r="F131" s="314"/>
      <c r="G131" s="218"/>
      <c r="H131" s="60"/>
      <c r="I131" s="61"/>
      <c r="J131" s="62"/>
      <c r="K131" s="60"/>
      <c r="L131" s="61"/>
      <c r="M131" s="62"/>
      <c r="N131" s="60"/>
      <c r="O131" s="61"/>
      <c r="P131" s="62"/>
      <c r="Q131" s="60"/>
      <c r="R131" s="61"/>
      <c r="S131" s="62"/>
      <c r="T131" s="60"/>
      <c r="U131" s="61"/>
      <c r="V131" s="62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64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</row>
    <row r="132" spans="1:134" ht="15" customHeight="1">
      <c r="A132" s="101" t="s">
        <v>306</v>
      </c>
      <c r="B132" s="312" t="s">
        <v>128</v>
      </c>
      <c r="C132" s="4"/>
      <c r="D132" s="318"/>
      <c r="E132" s="313"/>
      <c r="F132" s="314"/>
      <c r="G132" s="218"/>
      <c r="H132" s="60"/>
      <c r="I132" s="61"/>
      <c r="J132" s="62"/>
      <c r="K132" s="60"/>
      <c r="L132" s="61"/>
      <c r="M132" s="62"/>
      <c r="N132" s="60"/>
      <c r="O132" s="61"/>
      <c r="P132" s="62"/>
      <c r="Q132" s="60"/>
      <c r="R132" s="61"/>
      <c r="S132" s="62"/>
      <c r="T132" s="60"/>
      <c r="U132" s="61"/>
      <c r="V132" s="62"/>
    </row>
    <row r="133" spans="1:134" ht="15" customHeight="1">
      <c r="A133" s="101" t="s">
        <v>301</v>
      </c>
      <c r="B133" s="92" t="s">
        <v>122</v>
      </c>
      <c r="C133" s="81"/>
      <c r="D133" s="315"/>
      <c r="E133" s="319"/>
      <c r="F133" s="320"/>
      <c r="G133" s="218"/>
      <c r="H133" s="60"/>
      <c r="I133" s="61"/>
      <c r="J133" s="62"/>
      <c r="K133" s="60"/>
      <c r="L133" s="61"/>
      <c r="M133" s="62"/>
      <c r="N133" s="60"/>
      <c r="O133" s="61"/>
      <c r="P133" s="62"/>
      <c r="Q133" s="60"/>
      <c r="R133" s="61"/>
      <c r="S133" s="62"/>
      <c r="T133" s="60"/>
      <c r="U133" s="61"/>
      <c r="V133" s="62"/>
    </row>
    <row r="134" spans="1:134" ht="15" customHeight="1" thickBot="1">
      <c r="A134" s="95" t="s">
        <v>315</v>
      </c>
      <c r="B134" s="107" t="s">
        <v>20</v>
      </c>
      <c r="C134" s="91"/>
      <c r="D134" s="296"/>
      <c r="E134" s="297"/>
      <c r="F134" s="298"/>
      <c r="G134" s="218"/>
      <c r="H134" s="60"/>
      <c r="I134" s="61"/>
      <c r="J134" s="62"/>
      <c r="K134" s="60"/>
      <c r="L134" s="61"/>
      <c r="M134" s="62"/>
      <c r="N134" s="60"/>
      <c r="O134" s="61"/>
      <c r="P134" s="62"/>
      <c r="Q134" s="60"/>
      <c r="R134" s="61"/>
      <c r="S134" s="62"/>
      <c r="T134" s="60"/>
      <c r="U134" s="61"/>
      <c r="V134" s="62"/>
    </row>
    <row r="135" spans="1:134" s="5" customFormat="1" ht="15" customHeight="1" thickBot="1">
      <c r="A135" s="281" t="str">
        <f>IFERROR((#REF!+D135+E135+F135)/#REF!,"")</f>
        <v/>
      </c>
      <c r="B135" s="90" t="s">
        <v>130</v>
      </c>
      <c r="C135" s="86"/>
      <c r="D135" s="85">
        <f>SUM(D129:D134)</f>
        <v>0</v>
      </c>
      <c r="E135" s="85">
        <f>SUM(E129:E134)</f>
        <v>0</v>
      </c>
      <c r="F135" s="234">
        <f>SUM(F129:F134)</f>
        <v>0</v>
      </c>
      <c r="G135" s="218"/>
      <c r="H135" s="60"/>
      <c r="I135" s="61"/>
      <c r="J135" s="62"/>
      <c r="K135" s="60"/>
      <c r="L135" s="61"/>
      <c r="M135" s="62"/>
      <c r="N135" s="60"/>
      <c r="O135" s="61"/>
      <c r="P135" s="62"/>
      <c r="Q135" s="60"/>
      <c r="R135" s="61"/>
      <c r="S135" s="62"/>
      <c r="T135" s="60"/>
      <c r="U135" s="61"/>
      <c r="V135" s="62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  <c r="CC135" s="63"/>
      <c r="CD135" s="63"/>
      <c r="CE135" s="63"/>
      <c r="CF135" s="63"/>
      <c r="CG135" s="63"/>
      <c r="CH135" s="63"/>
      <c r="CI135" s="63"/>
      <c r="CJ135" s="63"/>
      <c r="CK135" s="63"/>
      <c r="CL135" s="63"/>
      <c r="CM135" s="63"/>
      <c r="CN135" s="63"/>
      <c r="CO135" s="63"/>
      <c r="CP135" s="63"/>
      <c r="CQ135" s="63"/>
      <c r="CR135" s="63"/>
      <c r="CS135" s="63"/>
      <c r="CT135" s="63"/>
      <c r="CU135" s="63"/>
      <c r="CV135" s="63"/>
      <c r="CW135" s="63"/>
      <c r="CX135" s="63"/>
      <c r="CY135" s="63"/>
      <c r="CZ135" s="63"/>
      <c r="DA135" s="63"/>
      <c r="DB135" s="63"/>
      <c r="DC135" s="63"/>
      <c r="DD135" s="63"/>
      <c r="DE135" s="63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P135" s="63"/>
      <c r="DQ135" s="63"/>
      <c r="DR135" s="63"/>
      <c r="DS135" s="63"/>
      <c r="DT135" s="63"/>
      <c r="DU135" s="63"/>
      <c r="DV135" s="63"/>
      <c r="DW135" s="63"/>
      <c r="DX135" s="63"/>
      <c r="DY135" s="63"/>
      <c r="DZ135" s="63"/>
      <c r="EA135" s="63"/>
      <c r="EB135" s="63"/>
      <c r="EC135" s="63"/>
      <c r="ED135" s="63"/>
    </row>
    <row r="136" spans="1:134" ht="15" customHeight="1">
      <c r="A136" s="129" t="s">
        <v>131</v>
      </c>
      <c r="B136" s="126" t="s">
        <v>132</v>
      </c>
      <c r="C136" s="124"/>
      <c r="D136" s="283"/>
      <c r="E136" s="283"/>
      <c r="F136" s="284"/>
      <c r="G136" s="218"/>
      <c r="H136" s="60"/>
      <c r="I136" s="61"/>
      <c r="J136" s="62"/>
      <c r="K136" s="60"/>
      <c r="L136" s="61"/>
      <c r="M136" s="62"/>
      <c r="N136" s="60"/>
      <c r="O136" s="61"/>
      <c r="P136" s="62"/>
      <c r="Q136" s="60"/>
      <c r="R136" s="61"/>
      <c r="S136" s="62"/>
      <c r="T136" s="60"/>
      <c r="U136" s="61"/>
      <c r="V136" s="62"/>
    </row>
    <row r="137" spans="1:134" s="12" customFormat="1" ht="15" customHeight="1">
      <c r="A137" s="97" t="s">
        <v>319</v>
      </c>
      <c r="B137" s="89" t="s">
        <v>136</v>
      </c>
      <c r="C137" s="10"/>
      <c r="D137" s="151"/>
      <c r="E137" s="190"/>
      <c r="F137" s="152"/>
      <c r="G137" s="218"/>
      <c r="H137" s="321"/>
      <c r="I137" s="61"/>
      <c r="J137" s="62"/>
      <c r="K137" s="60"/>
      <c r="L137" s="61"/>
      <c r="M137" s="62"/>
      <c r="N137" s="60"/>
      <c r="O137" s="61"/>
      <c r="P137" s="62"/>
      <c r="Q137" s="60"/>
      <c r="R137" s="61"/>
      <c r="S137" s="62"/>
      <c r="T137" s="60"/>
      <c r="U137" s="61"/>
      <c r="V137" s="62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64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</row>
    <row r="138" spans="1:134" s="12" customFormat="1" ht="15" customHeight="1">
      <c r="A138" s="97" t="s">
        <v>311</v>
      </c>
      <c r="B138" s="89" t="s">
        <v>137</v>
      </c>
      <c r="C138" s="4"/>
      <c r="D138" s="318"/>
      <c r="E138" s="313"/>
      <c r="F138" s="314"/>
      <c r="G138" s="218"/>
      <c r="H138" s="321"/>
      <c r="I138" s="61"/>
      <c r="J138" s="62"/>
      <c r="K138" s="60"/>
      <c r="L138" s="61"/>
      <c r="M138" s="62"/>
      <c r="N138" s="60"/>
      <c r="O138" s="61"/>
      <c r="P138" s="62"/>
      <c r="Q138" s="60"/>
      <c r="R138" s="61"/>
      <c r="S138" s="62"/>
      <c r="T138" s="60"/>
      <c r="U138" s="61"/>
      <c r="V138" s="62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64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</row>
    <row r="139" spans="1:134" s="12" customFormat="1">
      <c r="A139" s="97" t="s">
        <v>310</v>
      </c>
      <c r="B139" s="89" t="s">
        <v>135</v>
      </c>
      <c r="C139" s="4"/>
      <c r="D139" s="318"/>
      <c r="E139" s="313"/>
      <c r="F139" s="314"/>
      <c r="G139" s="221"/>
      <c r="H139" s="47"/>
      <c r="I139" s="48"/>
      <c r="J139" s="48"/>
      <c r="K139" s="47"/>
      <c r="L139" s="48"/>
      <c r="M139" s="48"/>
      <c r="N139" s="47"/>
      <c r="O139" s="48"/>
      <c r="P139" s="48"/>
      <c r="Q139" s="47"/>
      <c r="R139" s="48"/>
      <c r="S139" s="48"/>
      <c r="T139" s="47"/>
      <c r="U139" s="48"/>
      <c r="V139" s="48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64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</row>
    <row r="140" spans="1:134" s="12" customFormat="1" ht="15" customHeight="1" thickBot="1">
      <c r="A140" s="102" t="s">
        <v>309</v>
      </c>
      <c r="B140" s="107" t="s">
        <v>134</v>
      </c>
      <c r="C140" s="91"/>
      <c r="D140" s="305"/>
      <c r="E140" s="306"/>
      <c r="F140" s="307"/>
      <c r="G140" s="218"/>
      <c r="H140" s="60"/>
      <c r="I140" s="61"/>
      <c r="J140" s="62"/>
      <c r="K140" s="60"/>
      <c r="L140" s="61"/>
      <c r="M140" s="62"/>
      <c r="N140" s="60"/>
      <c r="O140" s="61"/>
      <c r="P140" s="62"/>
      <c r="Q140" s="60"/>
      <c r="R140" s="61"/>
      <c r="S140" s="62"/>
      <c r="T140" s="60"/>
      <c r="U140" s="61"/>
      <c r="V140" s="62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64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</row>
    <row r="141" spans="1:134" s="5" customFormat="1" ht="15" customHeight="1" thickBot="1">
      <c r="A141" s="287" t="str">
        <f>IFERROR((#REF!+D141+E141+F141)/#REF!,"")</f>
        <v/>
      </c>
      <c r="B141" s="87" t="s">
        <v>139</v>
      </c>
      <c r="C141" s="88"/>
      <c r="D141" s="34">
        <f>SUM(D137:D140)</f>
        <v>0</v>
      </c>
      <c r="E141" s="34">
        <f>SUM(E137:E140)</f>
        <v>0</v>
      </c>
      <c r="F141" s="232">
        <f>SUM(F137:F140)</f>
        <v>0</v>
      </c>
      <c r="G141" s="218"/>
      <c r="H141" s="60"/>
      <c r="I141" s="61"/>
      <c r="J141" s="62"/>
      <c r="K141" s="60"/>
      <c r="L141" s="61"/>
      <c r="M141" s="62"/>
      <c r="N141" s="60"/>
      <c r="O141" s="61"/>
      <c r="P141" s="62"/>
      <c r="Q141" s="60"/>
      <c r="R141" s="61"/>
      <c r="S141" s="62"/>
      <c r="T141" s="60"/>
      <c r="U141" s="61"/>
      <c r="V141" s="62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3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3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</row>
    <row r="142" spans="1:134" ht="15" customHeight="1">
      <c r="A142" s="129" t="s">
        <v>140</v>
      </c>
      <c r="B142" s="126" t="s">
        <v>141</v>
      </c>
      <c r="C142" s="124"/>
      <c r="D142" s="283"/>
      <c r="E142" s="283"/>
      <c r="F142" s="284"/>
      <c r="G142" s="218"/>
      <c r="H142" s="60"/>
      <c r="I142" s="61"/>
      <c r="J142" s="62"/>
      <c r="K142" s="60"/>
      <c r="L142" s="61"/>
      <c r="M142" s="62"/>
      <c r="N142" s="60"/>
      <c r="O142" s="61"/>
      <c r="P142" s="62"/>
      <c r="Q142" s="60"/>
      <c r="R142" s="61"/>
      <c r="S142" s="62"/>
      <c r="T142" s="60"/>
      <c r="U142" s="61"/>
      <c r="V142" s="62"/>
    </row>
    <row r="143" spans="1:134" s="12" customFormat="1" ht="15" customHeight="1">
      <c r="A143" s="97" t="s">
        <v>318</v>
      </c>
      <c r="B143" s="89" t="s">
        <v>144</v>
      </c>
      <c r="C143" s="10"/>
      <c r="D143" s="151"/>
      <c r="E143" s="190"/>
      <c r="F143" s="152"/>
      <c r="G143" s="218"/>
      <c r="H143" s="60"/>
      <c r="I143" s="61"/>
      <c r="J143" s="62"/>
      <c r="K143" s="60"/>
      <c r="L143" s="61"/>
      <c r="M143" s="62"/>
      <c r="N143" s="60"/>
      <c r="O143" s="61"/>
      <c r="P143" s="62"/>
      <c r="Q143" s="60"/>
      <c r="R143" s="61"/>
      <c r="S143" s="62"/>
      <c r="T143" s="60"/>
      <c r="U143" s="61"/>
      <c r="V143" s="62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64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</row>
    <row r="144" spans="1:134" s="12" customFormat="1" ht="15" customHeight="1">
      <c r="A144" s="97" t="s">
        <v>316</v>
      </c>
      <c r="B144" s="89" t="s">
        <v>142</v>
      </c>
      <c r="C144" s="4"/>
      <c r="D144" s="318"/>
      <c r="E144" s="313"/>
      <c r="F144" s="314"/>
      <c r="G144" s="218"/>
      <c r="H144" s="60"/>
      <c r="I144" s="61"/>
      <c r="J144" s="62"/>
      <c r="K144" s="60"/>
      <c r="L144" s="61"/>
      <c r="M144" s="62"/>
      <c r="N144" s="60"/>
      <c r="O144" s="61"/>
      <c r="P144" s="62"/>
      <c r="Q144" s="60"/>
      <c r="R144" s="61"/>
      <c r="S144" s="62"/>
      <c r="T144" s="60"/>
      <c r="U144" s="61"/>
      <c r="V144" s="62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64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</row>
    <row r="145" spans="1:134" s="16" customFormat="1" ht="13.5" thickBot="1">
      <c r="A145" s="102" t="s">
        <v>317</v>
      </c>
      <c r="B145" s="107" t="s">
        <v>143</v>
      </c>
      <c r="C145" s="91"/>
      <c r="D145" s="305"/>
      <c r="E145" s="306"/>
      <c r="F145" s="307"/>
      <c r="G145" s="221"/>
      <c r="H145" s="47"/>
      <c r="I145" s="48"/>
      <c r="J145" s="48"/>
      <c r="K145" s="47"/>
      <c r="L145" s="48"/>
      <c r="M145" s="48"/>
      <c r="N145" s="47"/>
      <c r="O145" s="48"/>
      <c r="P145" s="48"/>
      <c r="Q145" s="47"/>
      <c r="R145" s="48"/>
      <c r="S145" s="48"/>
      <c r="T145" s="47"/>
      <c r="U145" s="48"/>
      <c r="V145" s="48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67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</row>
    <row r="146" spans="1:134" s="5" customFormat="1" ht="15" customHeight="1" thickBot="1">
      <c r="A146" s="287" t="str">
        <f>IFERROR((#REF!+D146+E146+F146)/#REF!,"")</f>
        <v/>
      </c>
      <c r="B146" s="87" t="s">
        <v>145</v>
      </c>
      <c r="C146" s="83"/>
      <c r="D146" s="34">
        <f>SUM(D143:D145)</f>
        <v>0</v>
      </c>
      <c r="E146" s="34">
        <f>SUM(E143:E145)</f>
        <v>0</v>
      </c>
      <c r="F146" s="232">
        <f>SUM(F143:F145)</f>
        <v>0</v>
      </c>
      <c r="G146" s="218"/>
      <c r="H146" s="60"/>
      <c r="I146" s="61"/>
      <c r="J146" s="62"/>
      <c r="K146" s="60"/>
      <c r="L146" s="61"/>
      <c r="M146" s="62"/>
      <c r="N146" s="60"/>
      <c r="O146" s="61"/>
      <c r="P146" s="62"/>
      <c r="Q146" s="60"/>
      <c r="R146" s="61"/>
      <c r="S146" s="62"/>
      <c r="T146" s="60"/>
      <c r="U146" s="61"/>
      <c r="V146" s="62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A146" s="63"/>
      <c r="DB146" s="63"/>
      <c r="DC146" s="63"/>
      <c r="DD146" s="63"/>
      <c r="DE146" s="63"/>
      <c r="DF146" s="63"/>
      <c r="DG146" s="63"/>
      <c r="DH146" s="63"/>
      <c r="DI146" s="63"/>
      <c r="DJ146" s="63"/>
      <c r="DK146" s="63"/>
      <c r="DL146" s="63"/>
      <c r="DM146" s="63"/>
      <c r="DN146" s="63"/>
      <c r="DO146" s="63"/>
      <c r="DP146" s="63"/>
      <c r="DQ146" s="63"/>
      <c r="DR146" s="63"/>
      <c r="DS146" s="63"/>
      <c r="DT146" s="63"/>
      <c r="DU146" s="63"/>
      <c r="DV146" s="63"/>
      <c r="DW146" s="63"/>
      <c r="DX146" s="63"/>
      <c r="DY146" s="63"/>
      <c r="DZ146" s="63"/>
      <c r="EA146" s="63"/>
      <c r="EB146" s="63"/>
      <c r="EC146" s="63"/>
      <c r="ED146" s="63"/>
    </row>
    <row r="147" spans="1:134" ht="15" customHeight="1">
      <c r="A147" s="127" t="s">
        <v>320</v>
      </c>
      <c r="B147" s="128" t="s">
        <v>321</v>
      </c>
      <c r="C147" s="124"/>
      <c r="D147" s="283"/>
      <c r="E147" s="283"/>
      <c r="F147" s="284"/>
      <c r="G147" s="218"/>
      <c r="H147" s="60"/>
      <c r="I147" s="61"/>
      <c r="J147" s="62"/>
      <c r="K147" s="60"/>
      <c r="L147" s="61"/>
      <c r="M147" s="62"/>
      <c r="N147" s="60"/>
      <c r="O147" s="61"/>
      <c r="P147" s="62"/>
      <c r="Q147" s="60"/>
      <c r="R147" s="61"/>
      <c r="S147" s="62"/>
      <c r="T147" s="60"/>
      <c r="U147" s="61"/>
      <c r="V147" s="62"/>
    </row>
    <row r="148" spans="1:134" ht="15" customHeight="1" thickBot="1">
      <c r="A148" s="102" t="s">
        <v>322</v>
      </c>
      <c r="B148" s="107" t="s">
        <v>148</v>
      </c>
      <c r="C148" s="91"/>
      <c r="D148" s="305">
        <v>119752</v>
      </c>
      <c r="E148" s="306"/>
      <c r="F148" s="307"/>
      <c r="G148" s="218"/>
      <c r="H148" s="60"/>
      <c r="I148" s="61"/>
      <c r="J148" s="62"/>
      <c r="K148" s="60"/>
      <c r="L148" s="61"/>
      <c r="M148" s="62"/>
      <c r="N148" s="60"/>
      <c r="O148" s="61"/>
      <c r="P148" s="62"/>
      <c r="Q148" s="60"/>
      <c r="R148" s="61"/>
      <c r="S148" s="62"/>
      <c r="T148" s="60"/>
      <c r="U148" s="61"/>
      <c r="V148" s="62"/>
    </row>
    <row r="149" spans="1:134" ht="15" customHeight="1" thickBot="1">
      <c r="A149" s="287" t="str">
        <f>IFERROR((#REF!+D149+E149+F149)/#REF!,"")</f>
        <v/>
      </c>
      <c r="B149" s="87" t="s">
        <v>323</v>
      </c>
      <c r="C149" s="88"/>
      <c r="D149" s="34">
        <f>SUM(D148:D148)</f>
        <v>119752</v>
      </c>
      <c r="E149" s="34">
        <f>SUM(E148:E148)</f>
        <v>0</v>
      </c>
      <c r="F149" s="232">
        <f>SUM(F148:F148)</f>
        <v>0</v>
      </c>
      <c r="G149" s="218"/>
      <c r="H149" s="60"/>
      <c r="I149" s="61"/>
      <c r="J149" s="62"/>
      <c r="K149" s="60"/>
      <c r="L149" s="61"/>
      <c r="M149" s="62"/>
      <c r="N149" s="60"/>
      <c r="O149" s="61"/>
      <c r="P149" s="62"/>
      <c r="Q149" s="60"/>
      <c r="R149" s="61"/>
      <c r="S149" s="62"/>
      <c r="T149" s="60"/>
      <c r="U149" s="61"/>
      <c r="V149" s="62"/>
    </row>
    <row r="150" spans="1:134" ht="15" customHeight="1">
      <c r="A150" s="127" t="s">
        <v>324</v>
      </c>
      <c r="B150" s="128" t="s">
        <v>325</v>
      </c>
      <c r="C150" s="124"/>
      <c r="D150" s="283"/>
      <c r="E150" s="283"/>
      <c r="F150" s="284"/>
      <c r="G150" s="218"/>
      <c r="H150" s="60"/>
      <c r="I150" s="61"/>
      <c r="J150" s="62"/>
      <c r="K150" s="60"/>
      <c r="L150" s="61"/>
      <c r="M150" s="62"/>
      <c r="N150" s="60"/>
      <c r="O150" s="61"/>
      <c r="P150" s="62"/>
      <c r="Q150" s="60"/>
      <c r="R150" s="61"/>
      <c r="S150" s="62"/>
      <c r="T150" s="60"/>
      <c r="U150" s="61"/>
      <c r="V150" s="62"/>
    </row>
    <row r="151" spans="1:134" ht="15" customHeight="1">
      <c r="A151" s="97" t="s">
        <v>329</v>
      </c>
      <c r="B151" s="89" t="s">
        <v>327</v>
      </c>
      <c r="C151" s="4"/>
      <c r="D151" s="318">
        <v>507000</v>
      </c>
      <c r="E151" s="313"/>
      <c r="F151" s="314"/>
      <c r="G151" s="218"/>
      <c r="H151" s="60"/>
      <c r="I151" s="61"/>
      <c r="J151" s="62"/>
      <c r="K151" s="60"/>
      <c r="L151" s="61"/>
      <c r="M151" s="62"/>
      <c r="N151" s="60"/>
      <c r="O151" s="61"/>
      <c r="P151" s="62"/>
      <c r="Q151" s="60"/>
      <c r="R151" s="61"/>
      <c r="S151" s="62"/>
      <c r="T151" s="60"/>
      <c r="U151" s="61"/>
      <c r="V151" s="62"/>
    </row>
    <row r="152" spans="1:134" ht="15" customHeight="1">
      <c r="A152" s="101" t="s">
        <v>330</v>
      </c>
      <c r="B152" s="92" t="s">
        <v>328</v>
      </c>
      <c r="C152" s="4"/>
      <c r="D152" s="322"/>
      <c r="E152" s="316"/>
      <c r="F152" s="317"/>
      <c r="G152" s="218"/>
      <c r="H152" s="60"/>
      <c r="I152" s="61"/>
      <c r="J152" s="62"/>
      <c r="K152" s="60"/>
      <c r="L152" s="61"/>
      <c r="M152" s="62"/>
      <c r="N152" s="60"/>
      <c r="O152" s="61"/>
      <c r="P152" s="62"/>
      <c r="Q152" s="60"/>
      <c r="R152" s="61"/>
      <c r="S152" s="62"/>
      <c r="T152" s="60"/>
      <c r="U152" s="61"/>
      <c r="V152" s="62"/>
    </row>
    <row r="153" spans="1:134" ht="15" customHeight="1">
      <c r="A153" s="97" t="s">
        <v>335</v>
      </c>
      <c r="B153" s="89" t="s">
        <v>336</v>
      </c>
      <c r="C153" s="4"/>
      <c r="D153" s="318"/>
      <c r="E153" s="313"/>
      <c r="F153" s="314"/>
      <c r="G153" s="218"/>
      <c r="H153" s="60"/>
      <c r="I153" s="61"/>
      <c r="J153" s="62"/>
      <c r="K153" s="60"/>
      <c r="L153" s="61"/>
      <c r="M153" s="62"/>
      <c r="N153" s="60"/>
      <c r="O153" s="61"/>
      <c r="P153" s="62"/>
      <c r="Q153" s="60"/>
      <c r="R153" s="61"/>
      <c r="S153" s="62"/>
      <c r="T153" s="60"/>
      <c r="U153" s="61"/>
      <c r="V153" s="62"/>
    </row>
    <row r="154" spans="1:134" ht="15" customHeight="1">
      <c r="A154" s="97" t="s">
        <v>337</v>
      </c>
      <c r="B154" s="89" t="s">
        <v>338</v>
      </c>
      <c r="C154" s="4"/>
      <c r="D154" s="318"/>
      <c r="E154" s="313"/>
      <c r="F154" s="314"/>
      <c r="G154" s="218"/>
      <c r="H154" s="60"/>
      <c r="I154" s="61"/>
      <c r="J154" s="62"/>
      <c r="K154" s="60"/>
      <c r="L154" s="61"/>
      <c r="M154" s="62"/>
      <c r="N154" s="60"/>
      <c r="O154" s="61"/>
      <c r="P154" s="62"/>
      <c r="Q154" s="60"/>
      <c r="R154" s="61"/>
      <c r="S154" s="62"/>
      <c r="T154" s="60"/>
      <c r="U154" s="61"/>
      <c r="V154" s="62"/>
    </row>
    <row r="155" spans="1:134" ht="15" customHeight="1">
      <c r="A155" s="101" t="s">
        <v>331</v>
      </c>
      <c r="B155" s="92" t="s">
        <v>332</v>
      </c>
      <c r="C155" s="4"/>
      <c r="D155" s="322"/>
      <c r="E155" s="316"/>
      <c r="F155" s="317"/>
      <c r="G155" s="218"/>
      <c r="H155" s="60"/>
      <c r="I155" s="61"/>
      <c r="J155" s="62"/>
      <c r="K155" s="60"/>
      <c r="L155" s="61"/>
      <c r="M155" s="62"/>
      <c r="N155" s="60"/>
      <c r="O155" s="61"/>
      <c r="P155" s="62"/>
      <c r="Q155" s="60"/>
      <c r="R155" s="61"/>
      <c r="S155" s="62"/>
      <c r="T155" s="60"/>
      <c r="U155" s="61"/>
      <c r="V155" s="62"/>
    </row>
    <row r="156" spans="1:134" ht="15" customHeight="1" thickBot="1">
      <c r="A156" s="102" t="s">
        <v>326</v>
      </c>
      <c r="B156" s="323" t="s">
        <v>149</v>
      </c>
      <c r="C156" s="91"/>
      <c r="D156" s="305"/>
      <c r="E156" s="306"/>
      <c r="F156" s="307"/>
      <c r="G156" s="218"/>
      <c r="H156" s="60"/>
      <c r="I156" s="61"/>
      <c r="J156" s="62"/>
      <c r="K156" s="60"/>
      <c r="L156" s="61"/>
      <c r="M156" s="62"/>
      <c r="N156" s="60"/>
      <c r="O156" s="61"/>
      <c r="P156" s="62"/>
      <c r="Q156" s="60"/>
      <c r="R156" s="61"/>
      <c r="S156" s="62"/>
      <c r="T156" s="60"/>
      <c r="U156" s="61"/>
      <c r="V156" s="62"/>
    </row>
    <row r="157" spans="1:134" ht="15" customHeight="1" thickBot="1">
      <c r="A157" s="281" t="str">
        <f>IFERROR((#REF!+D157+E157+F157)/#REF!,"")</f>
        <v/>
      </c>
      <c r="B157" s="90" t="s">
        <v>333</v>
      </c>
      <c r="C157" s="86"/>
      <c r="D157" s="85">
        <f>SUM(D151:D156)</f>
        <v>507000</v>
      </c>
      <c r="E157" s="85">
        <f>SUM(E151:E156)</f>
        <v>0</v>
      </c>
      <c r="F157" s="234">
        <f>SUM(F151:F156)</f>
        <v>0</v>
      </c>
      <c r="G157" s="218"/>
      <c r="H157" s="60"/>
      <c r="I157" s="61"/>
      <c r="J157" s="62"/>
      <c r="K157" s="60"/>
      <c r="L157" s="61"/>
      <c r="M157" s="62"/>
      <c r="N157" s="60"/>
      <c r="O157" s="61"/>
      <c r="P157" s="62"/>
      <c r="Q157" s="60"/>
      <c r="R157" s="61"/>
      <c r="S157" s="62"/>
      <c r="T157" s="60"/>
      <c r="U157" s="61"/>
      <c r="V157" s="62"/>
    </row>
    <row r="158" spans="1:134" ht="15" customHeight="1">
      <c r="A158" s="129" t="s">
        <v>205</v>
      </c>
      <c r="B158" s="126" t="s">
        <v>146</v>
      </c>
      <c r="C158" s="124"/>
      <c r="D158" s="283"/>
      <c r="E158" s="283"/>
      <c r="F158" s="284"/>
      <c r="G158" s="218"/>
      <c r="H158" s="60"/>
      <c r="I158" s="61"/>
      <c r="J158" s="62"/>
      <c r="K158" s="60"/>
      <c r="L158" s="61"/>
      <c r="M158" s="62"/>
      <c r="N158" s="60"/>
      <c r="O158" s="61"/>
      <c r="P158" s="62"/>
      <c r="Q158" s="60"/>
      <c r="R158" s="61"/>
      <c r="S158" s="62"/>
      <c r="T158" s="60"/>
      <c r="U158" s="61"/>
      <c r="V158" s="62"/>
    </row>
    <row r="159" spans="1:134" s="12" customFormat="1" ht="15" customHeight="1">
      <c r="A159" s="97" t="s">
        <v>334</v>
      </c>
      <c r="B159" s="89" t="s">
        <v>147</v>
      </c>
      <c r="C159" s="4"/>
      <c r="D159" s="318"/>
      <c r="E159" s="313"/>
      <c r="F159" s="314"/>
      <c r="G159" s="218"/>
      <c r="H159" s="60"/>
      <c r="I159" s="61"/>
      <c r="J159" s="62"/>
      <c r="K159" s="60"/>
      <c r="L159" s="61"/>
      <c r="M159" s="62"/>
      <c r="N159" s="60"/>
      <c r="O159" s="61"/>
      <c r="P159" s="62"/>
      <c r="Q159" s="60"/>
      <c r="R159" s="61"/>
      <c r="S159" s="62"/>
      <c r="T159" s="60"/>
      <c r="U159" s="61"/>
      <c r="V159" s="62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64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</row>
    <row r="160" spans="1:134" s="12" customFormat="1" ht="15" customHeight="1">
      <c r="A160" s="97" t="s">
        <v>341</v>
      </c>
      <c r="B160" s="89" t="s">
        <v>339</v>
      </c>
      <c r="C160" s="10"/>
      <c r="D160" s="151"/>
      <c r="E160" s="190"/>
      <c r="F160" s="152"/>
      <c r="G160" s="218"/>
      <c r="H160" s="60"/>
      <c r="I160" s="61"/>
      <c r="J160" s="62"/>
      <c r="K160" s="60"/>
      <c r="L160" s="61"/>
      <c r="M160" s="62"/>
      <c r="N160" s="60"/>
      <c r="O160" s="61"/>
      <c r="P160" s="62"/>
      <c r="Q160" s="60"/>
      <c r="R160" s="61"/>
      <c r="S160" s="62"/>
      <c r="T160" s="60"/>
      <c r="U160" s="61"/>
      <c r="V160" s="62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64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</row>
    <row r="161" spans="1:134" s="12" customFormat="1">
      <c r="A161" s="97" t="s">
        <v>342</v>
      </c>
      <c r="B161" s="89" t="s">
        <v>340</v>
      </c>
      <c r="C161" s="10"/>
      <c r="D161" s="151"/>
      <c r="E161" s="190"/>
      <c r="F161" s="152"/>
      <c r="G161" s="221"/>
      <c r="H161" s="47"/>
      <c r="I161" s="48"/>
      <c r="J161" s="48"/>
      <c r="K161" s="47"/>
      <c r="L161" s="48"/>
      <c r="M161" s="48"/>
      <c r="N161" s="47"/>
      <c r="O161" s="48"/>
      <c r="P161" s="48"/>
      <c r="Q161" s="47"/>
      <c r="R161" s="48"/>
      <c r="S161" s="48"/>
      <c r="T161" s="47"/>
      <c r="U161" s="48"/>
      <c r="V161" s="48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64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</row>
    <row r="162" spans="1:134" s="12" customFormat="1">
      <c r="A162" s="97" t="s">
        <v>345</v>
      </c>
      <c r="B162" s="89" t="s">
        <v>153</v>
      </c>
      <c r="C162" s="10"/>
      <c r="D162" s="151"/>
      <c r="E162" s="190"/>
      <c r="F162" s="152"/>
      <c r="G162" s="221"/>
      <c r="H162" s="47"/>
      <c r="I162" s="48"/>
      <c r="J162" s="48"/>
      <c r="K162" s="47"/>
      <c r="L162" s="48"/>
      <c r="M162" s="48"/>
      <c r="N162" s="47"/>
      <c r="O162" s="48"/>
      <c r="P162" s="48"/>
      <c r="Q162" s="47"/>
      <c r="R162" s="48"/>
      <c r="S162" s="48"/>
      <c r="T162" s="47"/>
      <c r="U162" s="48"/>
      <c r="V162" s="48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64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</row>
    <row r="163" spans="1:134" s="12" customFormat="1">
      <c r="A163" s="97" t="s">
        <v>343</v>
      </c>
      <c r="B163" s="89" t="s">
        <v>151</v>
      </c>
      <c r="C163" s="10"/>
      <c r="D163" s="151">
        <f>1013077+15270</f>
        <v>1028347</v>
      </c>
      <c r="E163" s="190"/>
      <c r="F163" s="152"/>
      <c r="G163" s="221"/>
      <c r="H163" s="47"/>
      <c r="I163" s="48"/>
      <c r="J163" s="48"/>
      <c r="K163" s="47"/>
      <c r="L163" s="48"/>
      <c r="M163" s="48"/>
      <c r="N163" s="47"/>
      <c r="O163" s="48"/>
      <c r="P163" s="48"/>
      <c r="Q163" s="47"/>
      <c r="R163" s="48"/>
      <c r="S163" s="48"/>
      <c r="T163" s="47"/>
      <c r="U163" s="48"/>
      <c r="V163" s="48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64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</row>
    <row r="164" spans="1:134" s="16" customFormat="1" ht="13.5" thickBot="1">
      <c r="A164" s="102" t="s">
        <v>344</v>
      </c>
      <c r="B164" s="107" t="s">
        <v>152</v>
      </c>
      <c r="C164" s="100"/>
      <c r="D164" s="159"/>
      <c r="E164" s="194"/>
      <c r="F164" s="160"/>
      <c r="G164" s="221"/>
      <c r="H164" s="47"/>
      <c r="I164" s="48"/>
      <c r="J164" s="48"/>
      <c r="K164" s="47"/>
      <c r="L164" s="48"/>
      <c r="M164" s="48"/>
      <c r="N164" s="47"/>
      <c r="O164" s="48"/>
      <c r="P164" s="48"/>
      <c r="Q164" s="47"/>
      <c r="R164" s="48"/>
      <c r="S164" s="48"/>
      <c r="T164" s="47"/>
      <c r="U164" s="48"/>
      <c r="V164" s="48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67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  <c r="DQ164" s="68"/>
      <c r="DR164" s="68"/>
      <c r="DS164" s="68"/>
      <c r="DT164" s="68"/>
      <c r="DU164" s="68"/>
      <c r="DV164" s="68"/>
      <c r="DW164" s="68"/>
      <c r="DX164" s="68"/>
      <c r="DY164" s="68"/>
      <c r="DZ164" s="68"/>
      <c r="EA164" s="68"/>
      <c r="EB164" s="68"/>
      <c r="EC164" s="68"/>
      <c r="ED164" s="68"/>
    </row>
    <row r="165" spans="1:134" s="5" customFormat="1" ht="15" customHeight="1" thickBot="1">
      <c r="A165" s="281" t="str">
        <f>IFERROR((#REF!+D165+E165+F165)/#REF!,"")</f>
        <v/>
      </c>
      <c r="B165" s="90" t="s">
        <v>346</v>
      </c>
      <c r="C165" s="86"/>
      <c r="D165" s="85">
        <f>SUM(D159:D164)</f>
        <v>1028347</v>
      </c>
      <c r="E165" s="85">
        <f>SUM(E159:E164)</f>
        <v>0</v>
      </c>
      <c r="F165" s="234">
        <f>SUM(F159:F164)</f>
        <v>0</v>
      </c>
      <c r="G165" s="218"/>
      <c r="H165" s="60"/>
      <c r="I165" s="61"/>
      <c r="J165" s="62"/>
      <c r="K165" s="60"/>
      <c r="L165" s="61"/>
      <c r="M165" s="62"/>
      <c r="N165" s="60"/>
      <c r="O165" s="61"/>
      <c r="P165" s="62"/>
      <c r="Q165" s="60"/>
      <c r="R165" s="61"/>
      <c r="S165" s="62"/>
      <c r="T165" s="60"/>
      <c r="U165" s="61"/>
      <c r="V165" s="62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  <c r="CC165" s="63"/>
      <c r="CD165" s="63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3"/>
      <c r="CW165" s="63"/>
      <c r="CX165" s="63"/>
      <c r="CY165" s="63"/>
      <c r="CZ165" s="63"/>
      <c r="DA165" s="63"/>
      <c r="DB165" s="63"/>
      <c r="DC165" s="63"/>
      <c r="DD165" s="63"/>
      <c r="DE165" s="63"/>
      <c r="DF165" s="63"/>
      <c r="DG165" s="63"/>
      <c r="DH165" s="63"/>
      <c r="DI165" s="63"/>
      <c r="DJ165" s="63"/>
      <c r="DK165" s="63"/>
      <c r="DL165" s="63"/>
      <c r="DM165" s="63"/>
      <c r="DN165" s="63"/>
      <c r="DO165" s="63"/>
      <c r="DP165" s="63"/>
      <c r="DQ165" s="63"/>
      <c r="DR165" s="63"/>
      <c r="DS165" s="63"/>
      <c r="DT165" s="63"/>
      <c r="DU165" s="63"/>
      <c r="DV165" s="63"/>
      <c r="DW165" s="63"/>
      <c r="DX165" s="63"/>
      <c r="DY165" s="63"/>
      <c r="DZ165" s="63"/>
      <c r="EA165" s="63"/>
      <c r="EB165" s="63"/>
      <c r="EC165" s="63"/>
      <c r="ED165" s="63"/>
    </row>
    <row r="166" spans="1:134" ht="15" customHeight="1">
      <c r="A166" s="127" t="s">
        <v>347</v>
      </c>
      <c r="B166" s="128" t="s">
        <v>348</v>
      </c>
      <c r="C166" s="124"/>
      <c r="D166" s="283"/>
      <c r="E166" s="283"/>
      <c r="F166" s="284"/>
      <c r="G166" s="218"/>
      <c r="H166" s="60"/>
      <c r="I166" s="61"/>
      <c r="J166" s="62"/>
      <c r="K166" s="60"/>
      <c r="L166" s="61"/>
      <c r="M166" s="62"/>
      <c r="N166" s="60"/>
      <c r="O166" s="61"/>
      <c r="P166" s="62"/>
      <c r="Q166" s="60"/>
      <c r="R166" s="61"/>
      <c r="S166" s="62"/>
      <c r="T166" s="60"/>
      <c r="U166" s="61"/>
      <c r="V166" s="62"/>
    </row>
    <row r="167" spans="1:134" ht="15" customHeight="1" thickBot="1">
      <c r="A167" s="106" t="s">
        <v>349</v>
      </c>
      <c r="B167" s="324" t="s">
        <v>164</v>
      </c>
      <c r="C167" s="88"/>
      <c r="D167" s="278">
        <v>102921</v>
      </c>
      <c r="E167" s="279"/>
      <c r="F167" s="280"/>
      <c r="G167" s="218"/>
      <c r="H167" s="60"/>
      <c r="I167" s="61"/>
      <c r="J167" s="62"/>
      <c r="K167" s="60"/>
      <c r="L167" s="61"/>
      <c r="M167" s="62"/>
      <c r="N167" s="60"/>
      <c r="O167" s="61"/>
      <c r="P167" s="62"/>
      <c r="Q167" s="60"/>
      <c r="R167" s="61"/>
      <c r="S167" s="62"/>
      <c r="T167" s="60"/>
      <c r="U167" s="61"/>
      <c r="V167" s="62"/>
    </row>
    <row r="168" spans="1:134" ht="15" customHeight="1" thickBot="1">
      <c r="A168" s="287" t="str">
        <f>IFERROR((#REF!+D168+E168+F168)/#REF!,"")</f>
        <v/>
      </c>
      <c r="B168" s="105" t="s">
        <v>350</v>
      </c>
      <c r="C168" s="88"/>
      <c r="D168" s="35">
        <f>SUM(D167:D167)</f>
        <v>102921</v>
      </c>
      <c r="E168" s="35">
        <f>SUM(E167:E167)</f>
        <v>0</v>
      </c>
      <c r="F168" s="231">
        <f>SUM(F167:F167)</f>
        <v>0</v>
      </c>
      <c r="G168" s="218"/>
      <c r="H168" s="60"/>
      <c r="I168" s="61"/>
      <c r="J168" s="62"/>
      <c r="K168" s="60"/>
      <c r="L168" s="61"/>
      <c r="M168" s="62"/>
      <c r="N168" s="60"/>
      <c r="O168" s="61"/>
      <c r="P168" s="62"/>
      <c r="Q168" s="60"/>
      <c r="R168" s="61"/>
      <c r="S168" s="62"/>
      <c r="T168" s="60"/>
      <c r="U168" s="61"/>
      <c r="V168" s="62"/>
    </row>
    <row r="169" spans="1:134" ht="15" customHeight="1">
      <c r="A169" s="129" t="s">
        <v>206</v>
      </c>
      <c r="B169" s="126" t="s">
        <v>154</v>
      </c>
      <c r="C169" s="124"/>
      <c r="D169" s="273"/>
      <c r="E169" s="273"/>
      <c r="F169" s="274"/>
      <c r="G169" s="218"/>
      <c r="H169" s="60"/>
      <c r="I169" s="61"/>
      <c r="J169" s="62"/>
      <c r="K169" s="72"/>
      <c r="L169" s="61"/>
      <c r="M169" s="62"/>
      <c r="N169" s="60"/>
      <c r="O169" s="61"/>
      <c r="P169" s="62"/>
      <c r="Q169" s="60"/>
      <c r="R169" s="61"/>
      <c r="S169" s="62"/>
      <c r="T169" s="60"/>
      <c r="U169" s="61"/>
      <c r="V169" s="62"/>
    </row>
    <row r="170" spans="1:134" ht="15" customHeight="1">
      <c r="A170" s="97" t="s">
        <v>354</v>
      </c>
      <c r="B170" s="89" t="s">
        <v>16</v>
      </c>
      <c r="C170" s="4"/>
      <c r="D170" s="285"/>
      <c r="E170" s="289"/>
      <c r="F170" s="286"/>
      <c r="G170" s="218"/>
      <c r="H170" s="60"/>
      <c r="I170" s="61"/>
      <c r="J170" s="62"/>
      <c r="K170" s="72"/>
      <c r="L170" s="61"/>
      <c r="M170" s="62"/>
      <c r="N170" s="60"/>
      <c r="O170" s="61"/>
      <c r="P170" s="62"/>
      <c r="Q170" s="60"/>
      <c r="R170" s="61"/>
      <c r="S170" s="62"/>
      <c r="T170" s="60"/>
      <c r="U170" s="61"/>
      <c r="V170" s="62"/>
    </row>
    <row r="171" spans="1:134" ht="15" customHeight="1">
      <c r="A171" s="97" t="s">
        <v>354</v>
      </c>
      <c r="B171" s="89" t="s">
        <v>155</v>
      </c>
      <c r="C171" s="4"/>
      <c r="D171" s="285">
        <v>1180368</v>
      </c>
      <c r="E171" s="289"/>
      <c r="F171" s="286"/>
      <c r="G171" s="218"/>
      <c r="H171" s="60"/>
      <c r="I171" s="61"/>
      <c r="J171" s="62"/>
      <c r="K171" s="60"/>
      <c r="L171" s="61"/>
      <c r="M171" s="62"/>
      <c r="N171" s="60"/>
      <c r="O171" s="61"/>
      <c r="P171" s="62"/>
      <c r="Q171" s="60"/>
      <c r="R171" s="61"/>
      <c r="S171" s="62"/>
      <c r="T171" s="60"/>
      <c r="U171" s="61"/>
      <c r="V171" s="62"/>
    </row>
    <row r="172" spans="1:134" ht="15" customHeight="1">
      <c r="A172" s="97" t="s">
        <v>363</v>
      </c>
      <c r="B172" s="89" t="s">
        <v>163</v>
      </c>
      <c r="C172" s="4"/>
      <c r="D172" s="285"/>
      <c r="E172" s="289"/>
      <c r="F172" s="286"/>
      <c r="G172" s="218"/>
      <c r="H172" s="60"/>
      <c r="I172" s="61"/>
      <c r="J172" s="62"/>
      <c r="K172" s="60"/>
      <c r="L172" s="61"/>
      <c r="M172" s="62"/>
      <c r="N172" s="60"/>
      <c r="O172" s="61"/>
      <c r="P172" s="62"/>
      <c r="Q172" s="60"/>
      <c r="R172" s="61"/>
      <c r="S172" s="62"/>
      <c r="T172" s="60"/>
      <c r="U172" s="61"/>
      <c r="V172" s="62"/>
    </row>
    <row r="173" spans="1:134" ht="15" customHeight="1" thickBot="1">
      <c r="A173" s="102" t="s">
        <v>362</v>
      </c>
      <c r="B173" s="107" t="s">
        <v>162</v>
      </c>
      <c r="C173" s="91"/>
      <c r="D173" s="278"/>
      <c r="E173" s="279"/>
      <c r="F173" s="280"/>
      <c r="G173" s="218"/>
      <c r="H173" s="60"/>
      <c r="I173" s="61"/>
      <c r="J173" s="62"/>
      <c r="K173" s="60"/>
      <c r="L173" s="61"/>
      <c r="M173" s="62"/>
      <c r="N173" s="60"/>
      <c r="O173" s="61"/>
      <c r="P173" s="62"/>
      <c r="Q173" s="60"/>
      <c r="R173" s="61"/>
      <c r="S173" s="62"/>
      <c r="T173" s="60"/>
      <c r="U173" s="61"/>
      <c r="V173" s="62"/>
    </row>
    <row r="174" spans="1:134" s="5" customFormat="1" ht="15" customHeight="1" thickBot="1">
      <c r="A174" s="287" t="str">
        <f>IFERROR((#REF!+D174+E174+F174)/#REF!,"")</f>
        <v/>
      </c>
      <c r="B174" s="90" t="s">
        <v>207</v>
      </c>
      <c r="C174" s="86"/>
      <c r="D174" s="85">
        <f>SUM(D170:D173)</f>
        <v>1180368</v>
      </c>
      <c r="E174" s="85">
        <f>SUM(E170:E173)</f>
        <v>0</v>
      </c>
      <c r="F174" s="234">
        <f>SUM(F170:F173)</f>
        <v>0</v>
      </c>
      <c r="G174" s="218"/>
      <c r="H174" s="60"/>
      <c r="I174" s="61"/>
      <c r="J174" s="62"/>
      <c r="K174" s="60"/>
      <c r="L174" s="61"/>
      <c r="M174" s="62"/>
      <c r="N174" s="60"/>
      <c r="O174" s="61"/>
      <c r="P174" s="62"/>
      <c r="Q174" s="60"/>
      <c r="R174" s="61"/>
      <c r="S174" s="62"/>
      <c r="T174" s="60"/>
      <c r="U174" s="61"/>
      <c r="V174" s="62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63"/>
      <c r="BN174" s="63"/>
      <c r="BO174" s="63"/>
      <c r="BP174" s="63"/>
      <c r="BQ174" s="63"/>
      <c r="BR174" s="63"/>
      <c r="BS174" s="63"/>
      <c r="BT174" s="63"/>
      <c r="BU174" s="63"/>
      <c r="BV174" s="63"/>
      <c r="BW174" s="63"/>
      <c r="BX174" s="63"/>
      <c r="BY174" s="63"/>
      <c r="BZ174" s="63"/>
      <c r="CA174" s="63"/>
      <c r="CB174" s="63"/>
      <c r="CC174" s="63"/>
      <c r="CD174" s="63"/>
      <c r="CE174" s="63"/>
      <c r="CF174" s="63"/>
      <c r="CG174" s="63"/>
      <c r="CH174" s="63"/>
      <c r="CI174" s="63"/>
      <c r="CJ174" s="63"/>
      <c r="CK174" s="63"/>
      <c r="CL174" s="63"/>
      <c r="CM174" s="63"/>
      <c r="CN174" s="63"/>
      <c r="CO174" s="63"/>
      <c r="CP174" s="63"/>
      <c r="CQ174" s="63"/>
      <c r="CR174" s="63"/>
      <c r="CS174" s="63"/>
      <c r="CT174" s="63"/>
      <c r="CU174" s="63"/>
      <c r="CV174" s="63"/>
      <c r="CW174" s="63"/>
      <c r="CX174" s="63"/>
      <c r="CY174" s="63"/>
      <c r="CZ174" s="63"/>
      <c r="DA174" s="63"/>
      <c r="DB174" s="63"/>
      <c r="DC174" s="63"/>
      <c r="DD174" s="63"/>
      <c r="DE174" s="63"/>
      <c r="DF174" s="63"/>
      <c r="DG174" s="63"/>
      <c r="DH174" s="63"/>
      <c r="DI174" s="63"/>
      <c r="DJ174" s="63"/>
      <c r="DK174" s="63"/>
      <c r="DL174" s="63"/>
      <c r="DM174" s="63"/>
      <c r="DN174" s="63"/>
      <c r="DO174" s="63"/>
      <c r="DP174" s="63"/>
      <c r="DQ174" s="63"/>
      <c r="DR174" s="63"/>
      <c r="DS174" s="63"/>
      <c r="DT174" s="63"/>
      <c r="DU174" s="63"/>
      <c r="DV174" s="63"/>
      <c r="DW174" s="63"/>
      <c r="DX174" s="63"/>
      <c r="DY174" s="63"/>
      <c r="DZ174" s="63"/>
      <c r="EA174" s="63"/>
      <c r="EB174" s="63"/>
      <c r="EC174" s="63"/>
      <c r="ED174" s="63"/>
    </row>
    <row r="175" spans="1:134" s="5" customFormat="1" ht="15" customHeight="1" thickBot="1">
      <c r="A175" s="127" t="s">
        <v>358</v>
      </c>
      <c r="B175" s="128" t="s">
        <v>359</v>
      </c>
      <c r="C175" s="124"/>
      <c r="D175" s="283"/>
      <c r="E175" s="283"/>
      <c r="F175" s="284"/>
      <c r="G175" s="218"/>
      <c r="H175" s="60"/>
      <c r="I175" s="61"/>
      <c r="J175" s="62"/>
      <c r="K175" s="60"/>
      <c r="L175" s="61"/>
      <c r="M175" s="62"/>
      <c r="N175" s="60"/>
      <c r="O175" s="61"/>
      <c r="P175" s="62"/>
      <c r="Q175" s="60"/>
      <c r="R175" s="61"/>
      <c r="S175" s="62"/>
      <c r="T175" s="60"/>
      <c r="U175" s="61"/>
      <c r="V175" s="62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63"/>
      <c r="BN175" s="63"/>
      <c r="BO175" s="63"/>
      <c r="BP175" s="63"/>
      <c r="BQ175" s="63"/>
      <c r="BR175" s="63"/>
      <c r="BS175" s="63"/>
      <c r="BT175" s="63"/>
      <c r="BU175" s="63"/>
      <c r="BV175" s="63"/>
      <c r="BW175" s="63"/>
      <c r="BX175" s="63"/>
      <c r="BY175" s="63"/>
      <c r="BZ175" s="63"/>
      <c r="CA175" s="63"/>
      <c r="CB175" s="63"/>
      <c r="CC175" s="63"/>
      <c r="CD175" s="63"/>
      <c r="CE175" s="63"/>
      <c r="CF175" s="63"/>
      <c r="CG175" s="63"/>
      <c r="CH175" s="63"/>
      <c r="CI175" s="63"/>
      <c r="CJ175" s="63"/>
      <c r="CK175" s="63"/>
      <c r="CL175" s="63"/>
      <c r="CM175" s="63"/>
      <c r="CN175" s="63"/>
      <c r="CO175" s="63"/>
      <c r="CP175" s="63"/>
      <c r="CQ175" s="63"/>
      <c r="CR175" s="63"/>
      <c r="CS175" s="63"/>
      <c r="CT175" s="63"/>
      <c r="CU175" s="63"/>
      <c r="CV175" s="63"/>
      <c r="CW175" s="63"/>
      <c r="CX175" s="63"/>
      <c r="CY175" s="63"/>
      <c r="CZ175" s="63"/>
      <c r="DA175" s="63"/>
      <c r="DB175" s="63"/>
      <c r="DC175" s="63"/>
      <c r="DD175" s="63"/>
      <c r="DE175" s="63"/>
      <c r="DF175" s="63"/>
      <c r="DG175" s="63"/>
      <c r="DH175" s="63"/>
      <c r="DI175" s="63"/>
      <c r="DJ175" s="63"/>
      <c r="DK175" s="63"/>
      <c r="DL175" s="63"/>
      <c r="DM175" s="63"/>
      <c r="DN175" s="63"/>
      <c r="DO175" s="63"/>
      <c r="DP175" s="63"/>
      <c r="DQ175" s="63"/>
      <c r="DR175" s="63"/>
      <c r="DS175" s="63"/>
      <c r="DT175" s="63"/>
      <c r="DU175" s="63"/>
      <c r="DV175" s="63"/>
      <c r="DW175" s="63"/>
      <c r="DX175" s="63"/>
      <c r="DY175" s="63"/>
      <c r="DZ175" s="63"/>
      <c r="EA175" s="63"/>
      <c r="EB175" s="63"/>
      <c r="EC175" s="63"/>
      <c r="ED175" s="63"/>
    </row>
    <row r="176" spans="1:134" s="5" customFormat="1" ht="15" customHeight="1" thickBot="1">
      <c r="A176" s="97" t="s">
        <v>355</v>
      </c>
      <c r="B176" s="89" t="s">
        <v>158</v>
      </c>
      <c r="C176" s="4"/>
      <c r="D176" s="285">
        <v>125245</v>
      </c>
      <c r="E176" s="289"/>
      <c r="F176" s="286"/>
      <c r="G176" s="218"/>
      <c r="H176" s="60"/>
      <c r="I176" s="61"/>
      <c r="J176" s="62"/>
      <c r="K176" s="60"/>
      <c r="L176" s="61"/>
      <c r="M176" s="62"/>
      <c r="N176" s="60"/>
      <c r="O176" s="61"/>
      <c r="P176" s="62"/>
      <c r="Q176" s="60"/>
      <c r="R176" s="61"/>
      <c r="S176" s="62"/>
      <c r="T176" s="60"/>
      <c r="U176" s="61"/>
      <c r="V176" s="62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63"/>
      <c r="BN176" s="63"/>
      <c r="BO176" s="63"/>
      <c r="BP176" s="63"/>
      <c r="BQ176" s="63"/>
      <c r="BR176" s="63"/>
      <c r="BS176" s="63"/>
      <c r="BT176" s="63"/>
      <c r="BU176" s="63"/>
      <c r="BV176" s="63"/>
      <c r="BW176" s="63"/>
      <c r="BX176" s="63"/>
      <c r="BY176" s="63"/>
      <c r="BZ176" s="63"/>
      <c r="CA176" s="63"/>
      <c r="CB176" s="63"/>
      <c r="CC176" s="63"/>
      <c r="CD176" s="63"/>
      <c r="CE176" s="63"/>
      <c r="CF176" s="63"/>
      <c r="CG176" s="63"/>
      <c r="CH176" s="63"/>
      <c r="CI176" s="63"/>
      <c r="CJ176" s="63"/>
      <c r="CK176" s="63"/>
      <c r="CL176" s="63"/>
      <c r="CM176" s="63"/>
      <c r="CN176" s="63"/>
      <c r="CO176" s="63"/>
      <c r="CP176" s="63"/>
      <c r="CQ176" s="63"/>
      <c r="CR176" s="63"/>
      <c r="CS176" s="63"/>
      <c r="CT176" s="63"/>
      <c r="CU176" s="63"/>
      <c r="CV176" s="63"/>
      <c r="CW176" s="63"/>
      <c r="CX176" s="63"/>
      <c r="CY176" s="63"/>
      <c r="CZ176" s="63"/>
      <c r="DA176" s="63"/>
      <c r="DB176" s="63"/>
      <c r="DC176" s="63"/>
      <c r="DD176" s="63"/>
      <c r="DE176" s="63"/>
      <c r="DF176" s="63"/>
      <c r="DG176" s="63"/>
      <c r="DH176" s="63"/>
      <c r="DI176" s="63"/>
      <c r="DJ176" s="63"/>
      <c r="DK176" s="63"/>
      <c r="DL176" s="63"/>
      <c r="DM176" s="63"/>
      <c r="DN176" s="63"/>
      <c r="DO176" s="63"/>
      <c r="DP176" s="63"/>
      <c r="DQ176" s="63"/>
      <c r="DR176" s="63"/>
      <c r="DS176" s="63"/>
      <c r="DT176" s="63"/>
      <c r="DU176" s="63"/>
      <c r="DV176" s="63"/>
      <c r="DW176" s="63"/>
      <c r="DX176" s="63"/>
      <c r="DY176" s="63"/>
      <c r="DZ176" s="63"/>
      <c r="EA176" s="63"/>
      <c r="EB176" s="63"/>
      <c r="EC176" s="63"/>
      <c r="ED176" s="63"/>
    </row>
    <row r="177" spans="1:134" s="5" customFormat="1" ht="15" customHeight="1" thickBot="1">
      <c r="A177" s="101" t="s">
        <v>360</v>
      </c>
      <c r="B177" s="92" t="s">
        <v>161</v>
      </c>
      <c r="C177" s="81"/>
      <c r="D177" s="293">
        <v>122500</v>
      </c>
      <c r="E177" s="294"/>
      <c r="F177" s="295"/>
      <c r="G177" s="218"/>
      <c r="H177" s="60"/>
      <c r="I177" s="61"/>
      <c r="J177" s="62"/>
      <c r="K177" s="60"/>
      <c r="L177" s="61"/>
      <c r="M177" s="62"/>
      <c r="N177" s="60"/>
      <c r="O177" s="61"/>
      <c r="P177" s="62"/>
      <c r="Q177" s="60"/>
      <c r="R177" s="61"/>
      <c r="S177" s="62"/>
      <c r="T177" s="60"/>
      <c r="U177" s="61"/>
      <c r="V177" s="62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63"/>
      <c r="BN177" s="63"/>
      <c r="BO177" s="63"/>
      <c r="BP177" s="63"/>
      <c r="BQ177" s="63"/>
      <c r="BR177" s="63"/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L177" s="63"/>
      <c r="CM177" s="63"/>
      <c r="CN177" s="63"/>
      <c r="CO177" s="63"/>
      <c r="CP177" s="63"/>
      <c r="CQ177" s="63"/>
      <c r="CR177" s="63"/>
      <c r="CS177" s="63"/>
      <c r="CT177" s="63"/>
      <c r="CU177" s="63"/>
      <c r="CV177" s="63"/>
      <c r="CW177" s="63"/>
      <c r="CX177" s="63"/>
      <c r="CY177" s="63"/>
      <c r="CZ177" s="63"/>
      <c r="DA177" s="63"/>
      <c r="DB177" s="63"/>
      <c r="DC177" s="63"/>
      <c r="DD177" s="63"/>
      <c r="DE177" s="63"/>
      <c r="DF177" s="63"/>
      <c r="DG177" s="63"/>
      <c r="DH177" s="63"/>
      <c r="DI177" s="63"/>
      <c r="DJ177" s="63"/>
      <c r="DK177" s="63"/>
      <c r="DL177" s="63"/>
      <c r="DM177" s="63"/>
      <c r="DN177" s="63"/>
      <c r="DO177" s="63"/>
      <c r="DP177" s="63"/>
      <c r="DQ177" s="63"/>
      <c r="DR177" s="63"/>
      <c r="DS177" s="63"/>
      <c r="DT177" s="63"/>
      <c r="DU177" s="63"/>
      <c r="DV177" s="63"/>
      <c r="DW177" s="63"/>
      <c r="DX177" s="63"/>
      <c r="DY177" s="63"/>
      <c r="DZ177" s="63"/>
      <c r="EA177" s="63"/>
      <c r="EB177" s="63"/>
      <c r="EC177" s="63"/>
      <c r="ED177" s="63"/>
    </row>
    <row r="178" spans="1:134" s="5" customFormat="1" ht="15" customHeight="1" thickBot="1">
      <c r="A178" s="97" t="s">
        <v>356</v>
      </c>
      <c r="B178" s="89" t="s">
        <v>159</v>
      </c>
      <c r="C178" s="4"/>
      <c r="D178" s="290"/>
      <c r="E178" s="291"/>
      <c r="F178" s="292"/>
      <c r="G178" s="218"/>
      <c r="H178" s="60"/>
      <c r="I178" s="61"/>
      <c r="J178" s="62"/>
      <c r="K178" s="60"/>
      <c r="L178" s="61"/>
      <c r="M178" s="62"/>
      <c r="N178" s="60"/>
      <c r="O178" s="61"/>
      <c r="P178" s="62"/>
      <c r="Q178" s="60"/>
      <c r="R178" s="61"/>
      <c r="S178" s="62"/>
      <c r="T178" s="60"/>
      <c r="U178" s="61"/>
      <c r="V178" s="62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63"/>
      <c r="BN178" s="63"/>
      <c r="BO178" s="63"/>
      <c r="BP178" s="63"/>
      <c r="BQ178" s="63"/>
      <c r="BR178" s="63"/>
      <c r="BS178" s="63"/>
      <c r="BT178" s="63"/>
      <c r="BU178" s="63"/>
      <c r="BV178" s="63"/>
      <c r="BW178" s="63"/>
      <c r="BX178" s="63"/>
      <c r="BY178" s="63"/>
      <c r="BZ178" s="63"/>
      <c r="CA178" s="63"/>
      <c r="CB178" s="63"/>
      <c r="CC178" s="63"/>
      <c r="CD178" s="63"/>
      <c r="CE178" s="63"/>
      <c r="CF178" s="63"/>
      <c r="CG178" s="63"/>
      <c r="CH178" s="63"/>
      <c r="CI178" s="63"/>
      <c r="CJ178" s="63"/>
      <c r="CK178" s="63"/>
      <c r="CL178" s="63"/>
      <c r="CM178" s="63"/>
      <c r="CN178" s="63"/>
      <c r="CO178" s="63"/>
      <c r="CP178" s="63"/>
      <c r="CQ178" s="63"/>
      <c r="CR178" s="63"/>
      <c r="CS178" s="63"/>
      <c r="CT178" s="63"/>
      <c r="CU178" s="63"/>
      <c r="CV178" s="63"/>
      <c r="CW178" s="63"/>
      <c r="CX178" s="63"/>
      <c r="CY178" s="63"/>
      <c r="CZ178" s="63"/>
      <c r="DA178" s="63"/>
      <c r="DB178" s="63"/>
      <c r="DC178" s="63"/>
      <c r="DD178" s="63"/>
      <c r="DE178" s="63"/>
      <c r="DF178" s="63"/>
      <c r="DG178" s="63"/>
      <c r="DH178" s="63"/>
      <c r="DI178" s="63"/>
      <c r="DJ178" s="63"/>
      <c r="DK178" s="63"/>
      <c r="DL178" s="63"/>
      <c r="DM178" s="63"/>
      <c r="DN178" s="63"/>
      <c r="DO178" s="63"/>
      <c r="DP178" s="63"/>
      <c r="DQ178" s="63"/>
      <c r="DR178" s="63"/>
      <c r="DS178" s="63"/>
      <c r="DT178" s="63"/>
      <c r="DU178" s="63"/>
      <c r="DV178" s="63"/>
      <c r="DW178" s="63"/>
      <c r="DX178" s="63"/>
      <c r="DY178" s="63"/>
      <c r="DZ178" s="63"/>
      <c r="EA178" s="63"/>
      <c r="EB178" s="63"/>
      <c r="EC178" s="63"/>
      <c r="ED178" s="63"/>
    </row>
    <row r="179" spans="1:134" s="5" customFormat="1" ht="15" customHeight="1" thickBot="1">
      <c r="A179" s="106" t="s">
        <v>357</v>
      </c>
      <c r="B179" s="324" t="s">
        <v>160</v>
      </c>
      <c r="C179" s="88"/>
      <c r="D179" s="278"/>
      <c r="E179" s="279"/>
      <c r="F179" s="280"/>
      <c r="G179" s="218"/>
      <c r="H179" s="60"/>
      <c r="I179" s="61"/>
      <c r="J179" s="62"/>
      <c r="K179" s="60"/>
      <c r="L179" s="61"/>
      <c r="M179" s="62"/>
      <c r="N179" s="60"/>
      <c r="O179" s="61"/>
      <c r="P179" s="62"/>
      <c r="Q179" s="60"/>
      <c r="R179" s="61"/>
      <c r="S179" s="62"/>
      <c r="T179" s="60"/>
      <c r="U179" s="61"/>
      <c r="V179" s="62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63"/>
      <c r="BN179" s="63"/>
      <c r="BO179" s="63"/>
      <c r="BP179" s="63"/>
      <c r="BQ179" s="63"/>
      <c r="BR179" s="63"/>
      <c r="BS179" s="63"/>
      <c r="BT179" s="63"/>
      <c r="BU179" s="63"/>
      <c r="BV179" s="63"/>
      <c r="BW179" s="63"/>
      <c r="BX179" s="63"/>
      <c r="BY179" s="63"/>
      <c r="BZ179" s="63"/>
      <c r="CA179" s="63"/>
      <c r="CB179" s="63"/>
      <c r="CC179" s="63"/>
      <c r="CD179" s="63"/>
      <c r="CE179" s="63"/>
      <c r="CF179" s="63"/>
      <c r="CG179" s="63"/>
      <c r="CH179" s="63"/>
      <c r="CI179" s="63"/>
      <c r="CJ179" s="63"/>
      <c r="CK179" s="63"/>
      <c r="CL179" s="63"/>
      <c r="CM179" s="63"/>
      <c r="CN179" s="63"/>
      <c r="CO179" s="63"/>
      <c r="CP179" s="63"/>
      <c r="CQ179" s="63"/>
      <c r="CR179" s="63"/>
      <c r="CS179" s="63"/>
      <c r="CT179" s="63"/>
      <c r="CU179" s="63"/>
      <c r="CV179" s="63"/>
      <c r="CW179" s="63"/>
      <c r="CX179" s="63"/>
      <c r="CY179" s="63"/>
      <c r="CZ179" s="63"/>
      <c r="DA179" s="63"/>
      <c r="DB179" s="63"/>
      <c r="DC179" s="63"/>
      <c r="DD179" s="63"/>
      <c r="DE179" s="63"/>
      <c r="DF179" s="63"/>
      <c r="DG179" s="63"/>
      <c r="DH179" s="63"/>
      <c r="DI179" s="63"/>
      <c r="DJ179" s="63"/>
      <c r="DK179" s="63"/>
      <c r="DL179" s="63"/>
      <c r="DM179" s="63"/>
      <c r="DN179" s="63"/>
      <c r="DO179" s="63"/>
      <c r="DP179" s="63"/>
      <c r="DQ179" s="63"/>
      <c r="DR179" s="63"/>
      <c r="DS179" s="63"/>
      <c r="DT179" s="63"/>
      <c r="DU179" s="63"/>
      <c r="DV179" s="63"/>
      <c r="DW179" s="63"/>
      <c r="DX179" s="63"/>
      <c r="DY179" s="63"/>
      <c r="DZ179" s="63"/>
      <c r="EA179" s="63"/>
      <c r="EB179" s="63"/>
      <c r="EC179" s="63"/>
      <c r="ED179" s="63"/>
    </row>
    <row r="180" spans="1:134" s="5" customFormat="1" ht="15" customHeight="1" thickBot="1">
      <c r="A180" s="287" t="str">
        <f>IFERROR((#REF!+D180+E180+F180)/#REF!,"")</f>
        <v/>
      </c>
      <c r="B180" s="87" t="s">
        <v>361</v>
      </c>
      <c r="C180" s="83"/>
      <c r="D180" s="34">
        <f>SUM(D176:D179)</f>
        <v>247745</v>
      </c>
      <c r="E180" s="34">
        <f>SUM(E176:E179)</f>
        <v>0</v>
      </c>
      <c r="F180" s="232">
        <f>SUM(F176:F179)</f>
        <v>0</v>
      </c>
      <c r="G180" s="218"/>
      <c r="H180" s="60"/>
      <c r="I180" s="61"/>
      <c r="J180" s="62"/>
      <c r="K180" s="60"/>
      <c r="L180" s="61"/>
      <c r="M180" s="62"/>
      <c r="N180" s="60"/>
      <c r="O180" s="61"/>
      <c r="P180" s="62"/>
      <c r="Q180" s="60"/>
      <c r="R180" s="61"/>
      <c r="S180" s="62"/>
      <c r="T180" s="60"/>
      <c r="U180" s="61"/>
      <c r="V180" s="62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63"/>
      <c r="BN180" s="63"/>
      <c r="BO180" s="63"/>
      <c r="BP180" s="63"/>
      <c r="BQ180" s="63"/>
      <c r="BR180" s="63"/>
      <c r="BS180" s="63"/>
      <c r="BT180" s="63"/>
      <c r="BU180" s="63"/>
      <c r="BV180" s="63"/>
      <c r="BW180" s="63"/>
      <c r="BX180" s="63"/>
      <c r="BY180" s="63"/>
      <c r="BZ180" s="63"/>
      <c r="CA180" s="63"/>
      <c r="CB180" s="63"/>
      <c r="CC180" s="63"/>
      <c r="CD180" s="63"/>
      <c r="CE180" s="63"/>
      <c r="CF180" s="63"/>
      <c r="CG180" s="63"/>
      <c r="CH180" s="63"/>
      <c r="CI180" s="63"/>
      <c r="CJ180" s="63"/>
      <c r="CK180" s="63"/>
      <c r="CL180" s="63"/>
      <c r="CM180" s="63"/>
      <c r="CN180" s="63"/>
      <c r="CO180" s="63"/>
      <c r="CP180" s="63"/>
      <c r="CQ180" s="63"/>
      <c r="CR180" s="63"/>
      <c r="CS180" s="63"/>
      <c r="CT180" s="63"/>
      <c r="CU180" s="63"/>
      <c r="CV180" s="63"/>
      <c r="CW180" s="63"/>
      <c r="CX180" s="63"/>
      <c r="CY180" s="63"/>
      <c r="CZ180" s="63"/>
      <c r="DA180" s="63"/>
      <c r="DB180" s="63"/>
      <c r="DC180" s="63"/>
      <c r="DD180" s="63"/>
      <c r="DE180" s="63"/>
      <c r="DF180" s="63"/>
      <c r="DG180" s="63"/>
      <c r="DH180" s="63"/>
      <c r="DI180" s="63"/>
      <c r="DJ180" s="63"/>
      <c r="DK180" s="63"/>
      <c r="DL180" s="63"/>
      <c r="DM180" s="63"/>
      <c r="DN180" s="63"/>
      <c r="DO180" s="63"/>
      <c r="DP180" s="63"/>
      <c r="DQ180" s="63"/>
      <c r="DR180" s="63"/>
      <c r="DS180" s="63"/>
      <c r="DT180" s="63"/>
      <c r="DU180" s="63"/>
      <c r="DV180" s="63"/>
      <c r="DW180" s="63"/>
      <c r="DX180" s="63"/>
      <c r="DY180" s="63"/>
      <c r="DZ180" s="63"/>
      <c r="EA180" s="63"/>
      <c r="EB180" s="63"/>
      <c r="EC180" s="63"/>
      <c r="ED180" s="63"/>
    </row>
    <row r="181" spans="1:134" s="5" customFormat="1" ht="15" customHeight="1" thickBot="1">
      <c r="A181" s="127" t="s">
        <v>313</v>
      </c>
      <c r="B181" s="128" t="s">
        <v>314</v>
      </c>
      <c r="C181" s="124"/>
      <c r="D181" s="283"/>
      <c r="E181" s="283"/>
      <c r="F181" s="284"/>
      <c r="G181" s="218"/>
      <c r="H181" s="60"/>
      <c r="I181" s="61"/>
      <c r="J181" s="62"/>
      <c r="K181" s="60"/>
      <c r="L181" s="61"/>
      <c r="M181" s="62"/>
      <c r="N181" s="60"/>
      <c r="O181" s="61"/>
      <c r="P181" s="62"/>
      <c r="Q181" s="60"/>
      <c r="R181" s="61"/>
      <c r="S181" s="62"/>
      <c r="T181" s="60"/>
      <c r="U181" s="61"/>
      <c r="V181" s="62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63"/>
      <c r="BN181" s="63"/>
      <c r="BO181" s="63"/>
      <c r="BP181" s="63"/>
      <c r="BQ181" s="63"/>
      <c r="BR181" s="63"/>
      <c r="BS181" s="63"/>
      <c r="BT181" s="63"/>
      <c r="BU181" s="63"/>
      <c r="BV181" s="63"/>
      <c r="BW181" s="63"/>
      <c r="BX181" s="63"/>
      <c r="BY181" s="63"/>
      <c r="BZ181" s="63"/>
      <c r="CA181" s="63"/>
      <c r="CB181" s="63"/>
      <c r="CC181" s="63"/>
      <c r="CD181" s="63"/>
      <c r="CE181" s="63"/>
      <c r="CF181" s="63"/>
      <c r="CG181" s="63"/>
      <c r="CH181" s="63"/>
      <c r="CI181" s="63"/>
      <c r="CJ181" s="63"/>
      <c r="CK181" s="63"/>
      <c r="CL181" s="63"/>
      <c r="CM181" s="63"/>
      <c r="CN181" s="63"/>
      <c r="CO181" s="63"/>
      <c r="CP181" s="63"/>
      <c r="CQ181" s="63"/>
      <c r="CR181" s="63"/>
      <c r="CS181" s="63"/>
      <c r="CT181" s="63"/>
      <c r="CU181" s="63"/>
      <c r="CV181" s="63"/>
      <c r="CW181" s="63"/>
      <c r="CX181" s="63"/>
      <c r="CY181" s="63"/>
      <c r="CZ181" s="63"/>
      <c r="DA181" s="63"/>
      <c r="DB181" s="63"/>
      <c r="DC181" s="63"/>
      <c r="DD181" s="63"/>
      <c r="DE181" s="63"/>
      <c r="DF181" s="63"/>
      <c r="DG181" s="63"/>
      <c r="DH181" s="63"/>
      <c r="DI181" s="63"/>
      <c r="DJ181" s="63"/>
      <c r="DK181" s="63"/>
      <c r="DL181" s="63"/>
      <c r="DM181" s="63"/>
      <c r="DN181" s="63"/>
      <c r="DO181" s="63"/>
      <c r="DP181" s="63"/>
      <c r="DQ181" s="63"/>
      <c r="DR181" s="63"/>
      <c r="DS181" s="63"/>
      <c r="DT181" s="63"/>
      <c r="DU181" s="63"/>
      <c r="DV181" s="63"/>
      <c r="DW181" s="63"/>
      <c r="DX181" s="63"/>
      <c r="DY181" s="63"/>
      <c r="DZ181" s="63"/>
      <c r="EA181" s="63"/>
      <c r="EB181" s="63"/>
      <c r="EC181" s="63"/>
      <c r="ED181" s="63"/>
    </row>
    <row r="182" spans="1:134" s="5" customFormat="1" ht="15" customHeight="1" thickBot="1">
      <c r="A182" s="97" t="s">
        <v>353</v>
      </c>
      <c r="B182" s="89" t="s">
        <v>157</v>
      </c>
      <c r="C182" s="4"/>
      <c r="D182" s="285">
        <v>211533</v>
      </c>
      <c r="E182" s="289"/>
      <c r="F182" s="286"/>
      <c r="G182" s="218"/>
      <c r="H182" s="60"/>
      <c r="I182" s="61"/>
      <c r="J182" s="62"/>
      <c r="K182" s="60"/>
      <c r="L182" s="61"/>
      <c r="M182" s="62"/>
      <c r="N182" s="60"/>
      <c r="O182" s="61"/>
      <c r="P182" s="62"/>
      <c r="Q182" s="60"/>
      <c r="R182" s="61"/>
      <c r="S182" s="62"/>
      <c r="T182" s="60"/>
      <c r="U182" s="61"/>
      <c r="V182" s="62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  <c r="CC182" s="63"/>
      <c r="CD182" s="63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3"/>
      <c r="CW182" s="63"/>
      <c r="CX182" s="63"/>
      <c r="CY182" s="63"/>
      <c r="CZ182" s="63"/>
      <c r="DA182" s="63"/>
      <c r="DB182" s="63"/>
      <c r="DC182" s="63"/>
      <c r="DD182" s="63"/>
      <c r="DE182" s="63"/>
      <c r="DF182" s="63"/>
      <c r="DG182" s="63"/>
      <c r="DH182" s="63"/>
      <c r="DI182" s="63"/>
      <c r="DJ182" s="63"/>
      <c r="DK182" s="63"/>
      <c r="DL182" s="63"/>
      <c r="DM182" s="63"/>
      <c r="DN182" s="63"/>
      <c r="DO182" s="63"/>
      <c r="DP182" s="63"/>
      <c r="DQ182" s="63"/>
      <c r="DR182" s="63"/>
      <c r="DS182" s="63"/>
      <c r="DT182" s="63"/>
      <c r="DU182" s="63"/>
      <c r="DV182" s="63"/>
      <c r="DW182" s="63"/>
      <c r="DX182" s="63"/>
      <c r="DY182" s="63"/>
      <c r="DZ182" s="63"/>
      <c r="EA182" s="63"/>
      <c r="EB182" s="63"/>
      <c r="EC182" s="63"/>
      <c r="ED182" s="63"/>
    </row>
    <row r="183" spans="1:134" s="5" customFormat="1" ht="15" customHeight="1" thickBot="1">
      <c r="A183" s="97" t="s">
        <v>312</v>
      </c>
      <c r="B183" s="89" t="s">
        <v>138</v>
      </c>
      <c r="C183" s="10"/>
      <c r="D183" s="168"/>
      <c r="E183" s="190"/>
      <c r="F183" s="152"/>
      <c r="G183" s="218"/>
      <c r="H183" s="60"/>
      <c r="I183" s="61"/>
      <c r="J183" s="62"/>
      <c r="K183" s="60"/>
      <c r="L183" s="61"/>
      <c r="M183" s="62"/>
      <c r="N183" s="60"/>
      <c r="O183" s="61"/>
      <c r="P183" s="62"/>
      <c r="Q183" s="60"/>
      <c r="R183" s="61"/>
      <c r="S183" s="62"/>
      <c r="T183" s="60"/>
      <c r="U183" s="61"/>
      <c r="V183" s="62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63"/>
      <c r="BN183" s="6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  <c r="CA183" s="63"/>
      <c r="CB183" s="63"/>
      <c r="CC183" s="63"/>
      <c r="CD183" s="63"/>
      <c r="CE183" s="63"/>
      <c r="CF183" s="63"/>
      <c r="CG183" s="63"/>
      <c r="CH183" s="63"/>
      <c r="CI183" s="63"/>
      <c r="CJ183" s="63"/>
      <c r="CK183" s="63"/>
      <c r="CL183" s="63"/>
      <c r="CM183" s="63"/>
      <c r="CN183" s="63"/>
      <c r="CO183" s="63"/>
      <c r="CP183" s="63"/>
      <c r="CQ183" s="63"/>
      <c r="CR183" s="63"/>
      <c r="CS183" s="63"/>
      <c r="CT183" s="63"/>
      <c r="CU183" s="63"/>
      <c r="CV183" s="63"/>
      <c r="CW183" s="63"/>
      <c r="CX183" s="63"/>
      <c r="CY183" s="63"/>
      <c r="CZ183" s="63"/>
      <c r="DA183" s="63"/>
      <c r="DB183" s="63"/>
      <c r="DC183" s="63"/>
      <c r="DD183" s="63"/>
      <c r="DE183" s="63"/>
      <c r="DF183" s="63"/>
      <c r="DG183" s="63"/>
      <c r="DH183" s="63"/>
      <c r="DI183" s="63"/>
      <c r="DJ183" s="63"/>
      <c r="DK183" s="63"/>
      <c r="DL183" s="63"/>
      <c r="DM183" s="63"/>
      <c r="DN183" s="63"/>
      <c r="DO183" s="63"/>
      <c r="DP183" s="63"/>
      <c r="DQ183" s="63"/>
      <c r="DR183" s="63"/>
      <c r="DS183" s="63"/>
      <c r="DT183" s="63"/>
      <c r="DU183" s="63"/>
      <c r="DV183" s="63"/>
      <c r="DW183" s="63"/>
      <c r="DX183" s="63"/>
      <c r="DY183" s="63"/>
      <c r="DZ183" s="63"/>
      <c r="EA183" s="63"/>
      <c r="EB183" s="63"/>
      <c r="EC183" s="63"/>
      <c r="ED183" s="63"/>
    </row>
    <row r="184" spans="1:134" s="5" customFormat="1" ht="15" customHeight="1" thickBot="1">
      <c r="A184" s="102" t="s">
        <v>351</v>
      </c>
      <c r="B184" s="107" t="s">
        <v>156</v>
      </c>
      <c r="C184" s="91"/>
      <c r="D184" s="278">
        <v>219701</v>
      </c>
      <c r="E184" s="279"/>
      <c r="F184" s="280"/>
      <c r="G184" s="218"/>
      <c r="H184" s="60"/>
      <c r="I184" s="61"/>
      <c r="J184" s="62"/>
      <c r="K184" s="60"/>
      <c r="L184" s="61"/>
      <c r="M184" s="62"/>
      <c r="N184" s="60"/>
      <c r="O184" s="61"/>
      <c r="P184" s="62"/>
      <c r="Q184" s="60"/>
      <c r="R184" s="61"/>
      <c r="S184" s="62"/>
      <c r="T184" s="60"/>
      <c r="U184" s="61"/>
      <c r="V184" s="62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63"/>
      <c r="BN184" s="63"/>
      <c r="BO184" s="63"/>
      <c r="BP184" s="63"/>
      <c r="BQ184" s="63"/>
      <c r="BR184" s="63"/>
      <c r="BS184" s="63"/>
      <c r="BT184" s="63"/>
      <c r="BU184" s="63"/>
      <c r="BV184" s="63"/>
      <c r="BW184" s="63"/>
      <c r="BX184" s="63"/>
      <c r="BY184" s="63"/>
      <c r="BZ184" s="63"/>
      <c r="CA184" s="63"/>
      <c r="CB184" s="63"/>
      <c r="CC184" s="63"/>
      <c r="CD184" s="63"/>
      <c r="CE184" s="63"/>
      <c r="CF184" s="63"/>
      <c r="CG184" s="63"/>
      <c r="CH184" s="63"/>
      <c r="CI184" s="63"/>
      <c r="CJ184" s="63"/>
      <c r="CK184" s="63"/>
      <c r="CL184" s="63"/>
      <c r="CM184" s="63"/>
      <c r="CN184" s="63"/>
      <c r="CO184" s="63"/>
      <c r="CP184" s="63"/>
      <c r="CQ184" s="63"/>
      <c r="CR184" s="63"/>
      <c r="CS184" s="63"/>
      <c r="CT184" s="63"/>
      <c r="CU184" s="63"/>
      <c r="CV184" s="63"/>
      <c r="CW184" s="63"/>
      <c r="CX184" s="63"/>
      <c r="CY184" s="63"/>
      <c r="CZ184" s="63"/>
      <c r="DA184" s="63"/>
      <c r="DB184" s="63"/>
      <c r="DC184" s="63"/>
      <c r="DD184" s="63"/>
      <c r="DE184" s="63"/>
      <c r="DF184" s="63"/>
      <c r="DG184" s="63"/>
      <c r="DH184" s="63"/>
      <c r="DI184" s="63"/>
      <c r="DJ184" s="63"/>
      <c r="DK184" s="63"/>
      <c r="DL184" s="63"/>
      <c r="DM184" s="63"/>
      <c r="DN184" s="63"/>
      <c r="DO184" s="63"/>
      <c r="DP184" s="63"/>
      <c r="DQ184" s="63"/>
      <c r="DR184" s="63"/>
      <c r="DS184" s="63"/>
      <c r="DT184" s="63"/>
      <c r="DU184" s="63"/>
      <c r="DV184" s="63"/>
      <c r="DW184" s="63"/>
      <c r="DX184" s="63"/>
      <c r="DY184" s="63"/>
      <c r="DZ184" s="63"/>
      <c r="EA184" s="63"/>
      <c r="EB184" s="63"/>
      <c r="EC184" s="63"/>
      <c r="ED184" s="63"/>
    </row>
    <row r="185" spans="1:134" s="5" customFormat="1" ht="15" customHeight="1" thickBot="1">
      <c r="A185" s="287" t="str">
        <f>IFERROR((#REF!+D185+E185+F185)/#REF!,"")</f>
        <v/>
      </c>
      <c r="B185" s="87" t="s">
        <v>352</v>
      </c>
      <c r="C185" s="88"/>
      <c r="D185" s="34">
        <f>SUM(D182:D184)</f>
        <v>431234</v>
      </c>
      <c r="E185" s="34">
        <f>SUM(E182:E184)</f>
        <v>0</v>
      </c>
      <c r="F185" s="232">
        <f>SUM(F182:F184)</f>
        <v>0</v>
      </c>
      <c r="G185" s="218"/>
      <c r="H185" s="60"/>
      <c r="I185" s="61"/>
      <c r="J185" s="62"/>
      <c r="K185" s="60"/>
      <c r="L185" s="61"/>
      <c r="M185" s="62"/>
      <c r="N185" s="60"/>
      <c r="O185" s="61"/>
      <c r="P185" s="62"/>
      <c r="Q185" s="60"/>
      <c r="R185" s="61"/>
      <c r="S185" s="62"/>
      <c r="T185" s="60"/>
      <c r="U185" s="61"/>
      <c r="V185" s="62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  <c r="CE185" s="63"/>
      <c r="CF185" s="63"/>
      <c r="CG185" s="63"/>
      <c r="CH185" s="63"/>
      <c r="CI185" s="63"/>
      <c r="CJ185" s="63"/>
      <c r="CK185" s="63"/>
      <c r="CL185" s="63"/>
      <c r="CM185" s="63"/>
      <c r="CN185" s="63"/>
      <c r="CO185" s="63"/>
      <c r="CP185" s="63"/>
      <c r="CQ185" s="63"/>
      <c r="CR185" s="63"/>
      <c r="CS185" s="63"/>
      <c r="CT185" s="63"/>
      <c r="CU185" s="63"/>
      <c r="CV185" s="63"/>
      <c r="CW185" s="63"/>
      <c r="CX185" s="63"/>
      <c r="CY185" s="63"/>
      <c r="CZ185" s="63"/>
      <c r="DA185" s="63"/>
      <c r="DB185" s="63"/>
      <c r="DC185" s="63"/>
      <c r="DD185" s="63"/>
      <c r="DE185" s="63"/>
      <c r="DF185" s="63"/>
      <c r="DG185" s="63"/>
      <c r="DH185" s="63"/>
      <c r="DI185" s="63"/>
      <c r="DJ185" s="63"/>
      <c r="DK185" s="63"/>
      <c r="DL185" s="63"/>
      <c r="DM185" s="63"/>
      <c r="DN185" s="63"/>
      <c r="DO185" s="63"/>
      <c r="DP185" s="63"/>
      <c r="DQ185" s="63"/>
      <c r="DR185" s="63"/>
      <c r="DS185" s="63"/>
      <c r="DT185" s="63"/>
      <c r="DU185" s="63"/>
      <c r="DV185" s="63"/>
      <c r="DW185" s="63"/>
      <c r="DX185" s="63"/>
      <c r="DY185" s="63"/>
      <c r="DZ185" s="63"/>
      <c r="EA185" s="63"/>
      <c r="EB185" s="63"/>
      <c r="EC185" s="63"/>
      <c r="ED185" s="63"/>
    </row>
    <row r="186" spans="1:134" s="5" customFormat="1" ht="15" customHeight="1" thickBot="1">
      <c r="A186" s="127" t="s">
        <v>191</v>
      </c>
      <c r="B186" s="128" t="s">
        <v>192</v>
      </c>
      <c r="C186" s="124"/>
      <c r="D186" s="283"/>
      <c r="E186" s="283"/>
      <c r="F186" s="284"/>
      <c r="G186" s="218"/>
      <c r="H186" s="60"/>
      <c r="I186" s="61"/>
      <c r="J186" s="62"/>
      <c r="K186" s="60"/>
      <c r="L186" s="61"/>
      <c r="M186" s="62"/>
      <c r="N186" s="60"/>
      <c r="O186" s="61"/>
      <c r="P186" s="62"/>
      <c r="Q186" s="60"/>
      <c r="R186" s="61"/>
      <c r="S186" s="62"/>
      <c r="T186" s="60"/>
      <c r="U186" s="61"/>
      <c r="V186" s="62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  <c r="CE186" s="63"/>
      <c r="CF186" s="63"/>
      <c r="CG186" s="63"/>
      <c r="CH186" s="63"/>
      <c r="CI186" s="63"/>
      <c r="CJ186" s="63"/>
      <c r="CK186" s="63"/>
      <c r="CL186" s="63"/>
      <c r="CM186" s="63"/>
      <c r="CN186" s="63"/>
      <c r="CO186" s="63"/>
      <c r="CP186" s="63"/>
      <c r="CQ186" s="63"/>
      <c r="CR186" s="63"/>
      <c r="CS186" s="63"/>
      <c r="CT186" s="63"/>
      <c r="CU186" s="63"/>
      <c r="CV186" s="63"/>
      <c r="CW186" s="63"/>
      <c r="CX186" s="63"/>
      <c r="CY186" s="63"/>
      <c r="CZ186" s="63"/>
      <c r="DA186" s="63"/>
      <c r="DB186" s="63"/>
      <c r="DC186" s="63"/>
      <c r="DD186" s="63"/>
      <c r="DE186" s="63"/>
      <c r="DF186" s="63"/>
      <c r="DG186" s="63"/>
      <c r="DH186" s="63"/>
      <c r="DI186" s="63"/>
      <c r="DJ186" s="63"/>
      <c r="DK186" s="63"/>
      <c r="DL186" s="63"/>
      <c r="DM186" s="63"/>
      <c r="DN186" s="63"/>
      <c r="DO186" s="63"/>
      <c r="DP186" s="63"/>
      <c r="DQ186" s="63"/>
      <c r="DR186" s="63"/>
      <c r="DS186" s="63"/>
      <c r="DT186" s="63"/>
      <c r="DU186" s="63"/>
      <c r="DV186" s="63"/>
      <c r="DW186" s="63"/>
      <c r="DX186" s="63"/>
      <c r="DY186" s="63"/>
      <c r="DZ186" s="63"/>
      <c r="EA186" s="63"/>
      <c r="EB186" s="63"/>
      <c r="EC186" s="63"/>
      <c r="ED186" s="63"/>
    </row>
    <row r="187" spans="1:134" s="5" customFormat="1" ht="15" customHeight="1" thickBot="1">
      <c r="A187" s="94" t="s">
        <v>190</v>
      </c>
      <c r="B187" s="130" t="s">
        <v>10</v>
      </c>
      <c r="C187" s="83"/>
      <c r="D187" s="285">
        <f>665471/2+0.5</f>
        <v>332736</v>
      </c>
      <c r="E187" s="285"/>
      <c r="F187" s="301"/>
      <c r="G187" s="218"/>
      <c r="H187" s="60"/>
      <c r="I187" s="61"/>
      <c r="J187" s="62"/>
      <c r="K187" s="60"/>
      <c r="L187" s="61"/>
      <c r="M187" s="62"/>
      <c r="N187" s="60"/>
      <c r="O187" s="61"/>
      <c r="P187" s="62"/>
      <c r="Q187" s="60"/>
      <c r="R187" s="61"/>
      <c r="S187" s="62"/>
      <c r="T187" s="60"/>
      <c r="U187" s="61"/>
      <c r="V187" s="62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  <c r="CE187" s="63"/>
      <c r="CF187" s="63"/>
      <c r="CG187" s="63"/>
      <c r="CH187" s="63"/>
      <c r="CI187" s="63"/>
      <c r="CJ187" s="63"/>
      <c r="CK187" s="63"/>
      <c r="CL187" s="63"/>
      <c r="CM187" s="63"/>
      <c r="CN187" s="63"/>
      <c r="CO187" s="63"/>
      <c r="CP187" s="63"/>
      <c r="CQ187" s="63"/>
      <c r="CR187" s="63"/>
      <c r="CS187" s="63"/>
      <c r="CT187" s="63"/>
      <c r="CU187" s="63"/>
      <c r="CV187" s="63"/>
      <c r="CW187" s="63"/>
      <c r="CX187" s="63"/>
      <c r="CY187" s="63"/>
      <c r="CZ187" s="63"/>
      <c r="DA187" s="63"/>
      <c r="DB187" s="63"/>
      <c r="DC187" s="63"/>
      <c r="DD187" s="63"/>
      <c r="DE187" s="63"/>
      <c r="DF187" s="63"/>
      <c r="DG187" s="63"/>
      <c r="DH187" s="63"/>
      <c r="DI187" s="63"/>
      <c r="DJ187" s="63"/>
      <c r="DK187" s="63"/>
      <c r="DL187" s="63"/>
      <c r="DM187" s="63"/>
      <c r="DN187" s="63"/>
      <c r="DO187" s="63"/>
      <c r="DP187" s="63"/>
      <c r="DQ187" s="63"/>
      <c r="DR187" s="63"/>
      <c r="DS187" s="63"/>
      <c r="DT187" s="63"/>
      <c r="DU187" s="63"/>
      <c r="DV187" s="63"/>
      <c r="DW187" s="63"/>
      <c r="DX187" s="63"/>
      <c r="DY187" s="63"/>
      <c r="DZ187" s="63"/>
      <c r="EA187" s="63"/>
      <c r="EB187" s="63"/>
      <c r="EC187" s="63"/>
      <c r="ED187" s="63"/>
    </row>
    <row r="188" spans="1:134" s="5" customFormat="1" ht="15" customHeight="1" thickBot="1">
      <c r="A188" s="96" t="s">
        <v>190</v>
      </c>
      <c r="B188" s="89" t="s">
        <v>11</v>
      </c>
      <c r="C188" s="4"/>
      <c r="D188" s="285"/>
      <c r="E188" s="285"/>
      <c r="F188" s="286"/>
      <c r="G188" s="218"/>
      <c r="H188" s="60"/>
      <c r="I188" s="61"/>
      <c r="J188" s="62"/>
      <c r="K188" s="60"/>
      <c r="L188" s="61"/>
      <c r="M188" s="62"/>
      <c r="N188" s="60"/>
      <c r="O188" s="61"/>
      <c r="P188" s="62"/>
      <c r="Q188" s="60"/>
      <c r="R188" s="61"/>
      <c r="S188" s="62"/>
      <c r="T188" s="60"/>
      <c r="U188" s="61"/>
      <c r="V188" s="62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  <c r="CE188" s="63"/>
      <c r="CF188" s="63"/>
      <c r="CG188" s="63"/>
      <c r="CH188" s="63"/>
      <c r="CI188" s="63"/>
      <c r="CJ188" s="63"/>
      <c r="CK188" s="63"/>
      <c r="CL188" s="63"/>
      <c r="CM188" s="63"/>
      <c r="CN188" s="63"/>
      <c r="CO188" s="63"/>
      <c r="CP188" s="63"/>
      <c r="CQ188" s="63"/>
      <c r="CR188" s="63"/>
      <c r="CS188" s="63"/>
      <c r="CT188" s="63"/>
      <c r="CU188" s="63"/>
      <c r="CV188" s="63"/>
      <c r="CW188" s="63"/>
      <c r="CX188" s="63"/>
      <c r="CY188" s="63"/>
      <c r="CZ188" s="63"/>
      <c r="DA188" s="63"/>
      <c r="DB188" s="63"/>
      <c r="DC188" s="63"/>
      <c r="DD188" s="63"/>
      <c r="DE188" s="63"/>
      <c r="DF188" s="63"/>
      <c r="DG188" s="63"/>
      <c r="DH188" s="63"/>
      <c r="DI188" s="63"/>
      <c r="DJ188" s="63"/>
      <c r="DK188" s="63"/>
      <c r="DL188" s="63"/>
      <c r="DM188" s="63"/>
      <c r="DN188" s="63"/>
      <c r="DO188" s="63"/>
      <c r="DP188" s="63"/>
      <c r="DQ188" s="63"/>
      <c r="DR188" s="63"/>
      <c r="DS188" s="63"/>
      <c r="DT188" s="63"/>
      <c r="DU188" s="63"/>
      <c r="DV188" s="63"/>
      <c r="DW188" s="63"/>
      <c r="DX188" s="63"/>
      <c r="DY188" s="63"/>
      <c r="DZ188" s="63"/>
      <c r="EA188" s="63"/>
      <c r="EB188" s="63"/>
      <c r="EC188" s="63"/>
      <c r="ED188" s="63"/>
    </row>
    <row r="189" spans="1:134" s="5" customFormat="1" ht="15" customHeight="1" thickBot="1">
      <c r="A189" s="95" t="s">
        <v>203</v>
      </c>
      <c r="B189" s="107" t="s">
        <v>204</v>
      </c>
      <c r="C189" s="91"/>
      <c r="D189" s="278">
        <v>3646</v>
      </c>
      <c r="E189" s="279"/>
      <c r="F189" s="280"/>
      <c r="G189" s="218"/>
      <c r="H189" s="60"/>
      <c r="I189" s="61"/>
      <c r="J189" s="62"/>
      <c r="K189" s="60"/>
      <c r="L189" s="61"/>
      <c r="M189" s="62"/>
      <c r="N189" s="60"/>
      <c r="O189" s="61"/>
      <c r="P189" s="62"/>
      <c r="Q189" s="60"/>
      <c r="R189" s="61"/>
      <c r="S189" s="62"/>
      <c r="T189" s="60"/>
      <c r="U189" s="61"/>
      <c r="V189" s="62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  <c r="CE189" s="63"/>
      <c r="CF189" s="63"/>
      <c r="CG189" s="63"/>
      <c r="CH189" s="63"/>
      <c r="CI189" s="63"/>
      <c r="CJ189" s="63"/>
      <c r="CK189" s="63"/>
      <c r="CL189" s="63"/>
      <c r="CM189" s="63"/>
      <c r="CN189" s="63"/>
      <c r="CO189" s="63"/>
      <c r="CP189" s="63"/>
      <c r="CQ189" s="63"/>
      <c r="CR189" s="63"/>
      <c r="CS189" s="63"/>
      <c r="CT189" s="63"/>
      <c r="CU189" s="63"/>
      <c r="CV189" s="63"/>
      <c r="CW189" s="63"/>
      <c r="CX189" s="63"/>
      <c r="CY189" s="63"/>
      <c r="CZ189" s="63"/>
      <c r="DA189" s="63"/>
      <c r="DB189" s="63"/>
      <c r="DC189" s="63"/>
      <c r="DD189" s="63"/>
      <c r="DE189" s="63"/>
      <c r="DF189" s="63"/>
      <c r="DG189" s="63"/>
      <c r="DH189" s="63"/>
      <c r="DI189" s="63"/>
      <c r="DJ189" s="63"/>
      <c r="DK189" s="63"/>
      <c r="DL189" s="63"/>
      <c r="DM189" s="63"/>
      <c r="DN189" s="63"/>
      <c r="DO189" s="63"/>
      <c r="DP189" s="63"/>
      <c r="DQ189" s="63"/>
      <c r="DR189" s="63"/>
      <c r="DS189" s="63"/>
      <c r="DT189" s="63"/>
      <c r="DU189" s="63"/>
      <c r="DV189" s="63"/>
      <c r="DW189" s="63"/>
      <c r="DX189" s="63"/>
      <c r="DY189" s="63"/>
      <c r="DZ189" s="63"/>
      <c r="EA189" s="63"/>
      <c r="EB189" s="63"/>
      <c r="EC189" s="63"/>
      <c r="ED189" s="63"/>
    </row>
    <row r="190" spans="1:134" s="5" customFormat="1" ht="15" customHeight="1" thickBot="1">
      <c r="A190" s="287" t="str">
        <f>IFERROR((#REF!+D190+E190+F190)/#REF!,"")</f>
        <v/>
      </c>
      <c r="B190" s="105" t="s">
        <v>197</v>
      </c>
      <c r="C190" s="88"/>
      <c r="D190" s="93">
        <f>SUM(D187:D189)</f>
        <v>336382</v>
      </c>
      <c r="E190" s="93">
        <f>SUM(E187:E189)</f>
        <v>0</v>
      </c>
      <c r="F190" s="235">
        <f>SUM(F187:F189)</f>
        <v>0</v>
      </c>
      <c r="G190" s="218"/>
      <c r="H190" s="60"/>
      <c r="I190" s="61"/>
      <c r="J190" s="62"/>
      <c r="K190" s="60"/>
      <c r="L190" s="61"/>
      <c r="M190" s="62"/>
      <c r="N190" s="60"/>
      <c r="O190" s="61"/>
      <c r="P190" s="62"/>
      <c r="Q190" s="60"/>
      <c r="R190" s="61"/>
      <c r="S190" s="62"/>
      <c r="T190" s="60"/>
      <c r="U190" s="61"/>
      <c r="V190" s="62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L190" s="63"/>
      <c r="CM190" s="63"/>
      <c r="CN190" s="63"/>
      <c r="CO190" s="63"/>
      <c r="CP190" s="63"/>
      <c r="CQ190" s="63"/>
      <c r="CR190" s="63"/>
      <c r="CS190" s="63"/>
      <c r="CT190" s="63"/>
      <c r="CU190" s="63"/>
      <c r="CV190" s="63"/>
      <c r="CW190" s="63"/>
      <c r="CX190" s="63"/>
      <c r="CY190" s="63"/>
      <c r="CZ190" s="63"/>
      <c r="DA190" s="63"/>
      <c r="DB190" s="63"/>
      <c r="DC190" s="63"/>
      <c r="DD190" s="63"/>
      <c r="DE190" s="63"/>
      <c r="DF190" s="63"/>
      <c r="DG190" s="63"/>
      <c r="DH190" s="63"/>
      <c r="DI190" s="63"/>
      <c r="DJ190" s="63"/>
      <c r="DK190" s="63"/>
      <c r="DL190" s="63"/>
      <c r="DM190" s="63"/>
      <c r="DN190" s="63"/>
      <c r="DO190" s="63"/>
      <c r="DP190" s="63"/>
      <c r="DQ190" s="63"/>
      <c r="DR190" s="63"/>
      <c r="DS190" s="63"/>
      <c r="DT190" s="63"/>
      <c r="DU190" s="63"/>
      <c r="DV190" s="63"/>
      <c r="DW190" s="63"/>
      <c r="DX190" s="63"/>
      <c r="DY190" s="63"/>
      <c r="DZ190" s="63"/>
      <c r="EA190" s="63"/>
      <c r="EB190" s="63"/>
      <c r="EC190" s="63"/>
      <c r="ED190" s="63"/>
    </row>
    <row r="191" spans="1:134" s="5" customFormat="1" ht="15" customHeight="1" thickBot="1">
      <c r="A191" s="127" t="s">
        <v>194</v>
      </c>
      <c r="B191" s="128" t="s">
        <v>195</v>
      </c>
      <c r="C191" s="124"/>
      <c r="D191" s="283"/>
      <c r="E191" s="283"/>
      <c r="F191" s="284"/>
      <c r="G191" s="218"/>
      <c r="H191" s="60"/>
      <c r="I191" s="61"/>
      <c r="J191" s="62"/>
      <c r="K191" s="60"/>
      <c r="L191" s="61"/>
      <c r="M191" s="62"/>
      <c r="N191" s="60"/>
      <c r="O191" s="61"/>
      <c r="P191" s="62"/>
      <c r="Q191" s="60"/>
      <c r="R191" s="61"/>
      <c r="S191" s="62"/>
      <c r="T191" s="60"/>
      <c r="U191" s="61"/>
      <c r="V191" s="62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  <c r="CE191" s="63"/>
      <c r="CF191" s="63"/>
      <c r="CG191" s="63"/>
      <c r="CH191" s="63"/>
      <c r="CI191" s="63"/>
      <c r="CJ191" s="63"/>
      <c r="CK191" s="63"/>
      <c r="CL191" s="63"/>
      <c r="CM191" s="63"/>
      <c r="CN191" s="63"/>
      <c r="CO191" s="63"/>
      <c r="CP191" s="63"/>
      <c r="CQ191" s="63"/>
      <c r="CR191" s="63"/>
      <c r="CS191" s="63"/>
      <c r="CT191" s="63"/>
      <c r="CU191" s="63"/>
      <c r="CV191" s="63"/>
      <c r="CW191" s="63"/>
      <c r="CX191" s="63"/>
      <c r="CY191" s="63"/>
      <c r="CZ191" s="63"/>
      <c r="DA191" s="63"/>
      <c r="DB191" s="63"/>
      <c r="DC191" s="63"/>
      <c r="DD191" s="63"/>
      <c r="DE191" s="63"/>
      <c r="DF191" s="63"/>
      <c r="DG191" s="63"/>
      <c r="DH191" s="63"/>
      <c r="DI191" s="63"/>
      <c r="DJ191" s="63"/>
      <c r="DK191" s="63"/>
      <c r="DL191" s="63"/>
      <c r="DM191" s="63"/>
      <c r="DN191" s="63"/>
      <c r="DO191" s="63"/>
      <c r="DP191" s="63"/>
      <c r="DQ191" s="63"/>
      <c r="DR191" s="63"/>
      <c r="DS191" s="63"/>
      <c r="DT191" s="63"/>
      <c r="DU191" s="63"/>
      <c r="DV191" s="63"/>
      <c r="DW191" s="63"/>
      <c r="DX191" s="63"/>
      <c r="DY191" s="63"/>
      <c r="DZ191" s="63"/>
      <c r="EA191" s="63"/>
      <c r="EB191" s="63"/>
      <c r="EC191" s="63"/>
      <c r="ED191" s="63"/>
    </row>
    <row r="192" spans="1:134" s="5" customFormat="1" ht="15" customHeight="1" thickBot="1">
      <c r="A192" s="97" t="s">
        <v>256</v>
      </c>
      <c r="B192" s="89" t="s">
        <v>14</v>
      </c>
      <c r="C192" s="4"/>
      <c r="D192" s="285"/>
      <c r="E192" s="289"/>
      <c r="F192" s="286"/>
      <c r="G192" s="218"/>
      <c r="H192" s="60"/>
      <c r="I192" s="61"/>
      <c r="J192" s="62"/>
      <c r="K192" s="60"/>
      <c r="L192" s="61"/>
      <c r="M192" s="62"/>
      <c r="N192" s="60"/>
      <c r="O192" s="61"/>
      <c r="P192" s="62"/>
      <c r="Q192" s="60"/>
      <c r="R192" s="61"/>
      <c r="S192" s="62"/>
      <c r="T192" s="60"/>
      <c r="U192" s="61"/>
      <c r="V192" s="62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  <c r="CE192" s="63"/>
      <c r="CF192" s="63"/>
      <c r="CG192" s="63"/>
      <c r="CH192" s="63"/>
      <c r="CI192" s="63"/>
      <c r="CJ192" s="63"/>
      <c r="CK192" s="63"/>
      <c r="CL192" s="63"/>
      <c r="CM192" s="63"/>
      <c r="CN192" s="63"/>
      <c r="CO192" s="63"/>
      <c r="CP192" s="63"/>
      <c r="CQ192" s="63"/>
      <c r="CR192" s="63"/>
      <c r="CS192" s="63"/>
      <c r="CT192" s="63"/>
      <c r="CU192" s="63"/>
      <c r="CV192" s="63"/>
      <c r="CW192" s="63"/>
      <c r="CX192" s="63"/>
      <c r="CY192" s="63"/>
      <c r="CZ192" s="63"/>
      <c r="DA192" s="63"/>
      <c r="DB192" s="63"/>
      <c r="DC192" s="63"/>
      <c r="DD192" s="63"/>
      <c r="DE192" s="63"/>
      <c r="DF192" s="63"/>
      <c r="DG192" s="63"/>
      <c r="DH192" s="63"/>
      <c r="DI192" s="63"/>
      <c r="DJ192" s="63"/>
      <c r="DK192" s="63"/>
      <c r="DL192" s="63"/>
      <c r="DM192" s="63"/>
      <c r="DN192" s="63"/>
      <c r="DO192" s="63"/>
      <c r="DP192" s="63"/>
      <c r="DQ192" s="63"/>
      <c r="DR192" s="63"/>
      <c r="DS192" s="63"/>
      <c r="DT192" s="63"/>
      <c r="DU192" s="63"/>
      <c r="DV192" s="63"/>
      <c r="DW192" s="63"/>
      <c r="DX192" s="63"/>
      <c r="DY192" s="63"/>
      <c r="DZ192" s="63"/>
      <c r="EA192" s="63"/>
      <c r="EB192" s="63"/>
      <c r="EC192" s="63"/>
      <c r="ED192" s="63"/>
    </row>
    <row r="193" spans="1:134" s="5" customFormat="1" ht="15" customHeight="1" thickBot="1">
      <c r="A193" s="96" t="s">
        <v>256</v>
      </c>
      <c r="B193" s="89" t="s">
        <v>176</v>
      </c>
      <c r="C193" s="4"/>
      <c r="D193" s="285"/>
      <c r="E193" s="289"/>
      <c r="F193" s="286"/>
      <c r="G193" s="218"/>
      <c r="H193" s="60"/>
      <c r="I193" s="61"/>
      <c r="J193" s="62"/>
      <c r="K193" s="60"/>
      <c r="L193" s="61"/>
      <c r="M193" s="62"/>
      <c r="N193" s="60"/>
      <c r="O193" s="61"/>
      <c r="P193" s="62"/>
      <c r="Q193" s="60"/>
      <c r="R193" s="61"/>
      <c r="S193" s="62"/>
      <c r="T193" s="60"/>
      <c r="U193" s="61"/>
      <c r="V193" s="62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  <c r="CE193" s="63"/>
      <c r="CF193" s="63"/>
      <c r="CG193" s="63"/>
      <c r="CH193" s="63"/>
      <c r="CI193" s="63"/>
      <c r="CJ193" s="63"/>
      <c r="CK193" s="63"/>
      <c r="CL193" s="63"/>
      <c r="CM193" s="63"/>
      <c r="CN193" s="63"/>
      <c r="CO193" s="63"/>
      <c r="CP193" s="63"/>
      <c r="CQ193" s="63"/>
      <c r="CR193" s="63"/>
      <c r="CS193" s="63"/>
      <c r="CT193" s="63"/>
      <c r="CU193" s="63"/>
      <c r="CV193" s="63"/>
      <c r="CW193" s="63"/>
      <c r="CX193" s="63"/>
      <c r="CY193" s="63"/>
      <c r="CZ193" s="63"/>
      <c r="DA193" s="63"/>
      <c r="DB193" s="63"/>
      <c r="DC193" s="63"/>
      <c r="DD193" s="63"/>
      <c r="DE193" s="63"/>
      <c r="DF193" s="63"/>
      <c r="DG193" s="63"/>
      <c r="DH193" s="63"/>
      <c r="DI193" s="63"/>
      <c r="DJ193" s="63"/>
      <c r="DK193" s="63"/>
      <c r="DL193" s="63"/>
      <c r="DM193" s="63"/>
      <c r="DN193" s="63"/>
      <c r="DO193" s="63"/>
      <c r="DP193" s="63"/>
      <c r="DQ193" s="63"/>
      <c r="DR193" s="63"/>
      <c r="DS193" s="63"/>
      <c r="DT193" s="63"/>
      <c r="DU193" s="63"/>
      <c r="DV193" s="63"/>
      <c r="DW193" s="63"/>
      <c r="DX193" s="63"/>
      <c r="DY193" s="63"/>
      <c r="DZ193" s="63"/>
      <c r="EA193" s="63"/>
      <c r="EB193" s="63"/>
      <c r="EC193" s="63"/>
      <c r="ED193" s="63"/>
    </row>
    <row r="194" spans="1:134" s="5" customFormat="1" ht="15" customHeight="1" thickBot="1">
      <c r="A194" s="96" t="s">
        <v>208</v>
      </c>
      <c r="B194" s="89" t="s">
        <v>13</v>
      </c>
      <c r="C194" s="4"/>
      <c r="D194" s="285">
        <f>665471/2-0.5</f>
        <v>332735</v>
      </c>
      <c r="E194" s="285"/>
      <c r="F194" s="286"/>
      <c r="G194" s="218"/>
      <c r="H194" s="60"/>
      <c r="I194" s="61"/>
      <c r="J194" s="62"/>
      <c r="K194" s="60"/>
      <c r="L194" s="61"/>
      <c r="M194" s="62"/>
      <c r="N194" s="60"/>
      <c r="O194" s="61"/>
      <c r="P194" s="62"/>
      <c r="Q194" s="60"/>
      <c r="R194" s="61"/>
      <c r="S194" s="62"/>
      <c r="T194" s="60"/>
      <c r="U194" s="61"/>
      <c r="V194" s="62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3"/>
      <c r="CS194" s="63"/>
      <c r="CT194" s="63"/>
      <c r="CU194" s="63"/>
      <c r="CV194" s="63"/>
      <c r="CW194" s="63"/>
      <c r="CX194" s="63"/>
      <c r="CY194" s="63"/>
      <c r="CZ194" s="63"/>
      <c r="DA194" s="63"/>
      <c r="DB194" s="63"/>
      <c r="DC194" s="63"/>
      <c r="DD194" s="63"/>
      <c r="DE194" s="63"/>
      <c r="DF194" s="63"/>
      <c r="DG194" s="63"/>
      <c r="DH194" s="63"/>
      <c r="DI194" s="63"/>
      <c r="DJ194" s="63"/>
      <c r="DK194" s="63"/>
      <c r="DL194" s="63"/>
      <c r="DM194" s="63"/>
      <c r="DN194" s="63"/>
      <c r="DO194" s="63"/>
      <c r="DP194" s="63"/>
      <c r="DQ194" s="63"/>
      <c r="DR194" s="63"/>
      <c r="DS194" s="63"/>
      <c r="DT194" s="63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</row>
    <row r="195" spans="1:134" s="5" customFormat="1" ht="15" customHeight="1" thickBot="1">
      <c r="A195" s="96" t="s">
        <v>210</v>
      </c>
      <c r="B195" s="89" t="s">
        <v>377</v>
      </c>
      <c r="C195" s="4"/>
      <c r="D195" s="285"/>
      <c r="E195" s="285"/>
      <c r="F195" s="286"/>
      <c r="G195" s="218"/>
      <c r="H195" s="60"/>
      <c r="I195" s="61"/>
      <c r="J195" s="62"/>
      <c r="K195" s="60"/>
      <c r="L195" s="61"/>
      <c r="M195" s="62"/>
      <c r="N195" s="60"/>
      <c r="O195" s="61"/>
      <c r="P195" s="62"/>
      <c r="Q195" s="60"/>
      <c r="R195" s="61"/>
      <c r="S195" s="62"/>
      <c r="T195" s="60"/>
      <c r="U195" s="61"/>
      <c r="V195" s="62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3"/>
      <c r="CS195" s="63"/>
      <c r="CT195" s="63"/>
      <c r="CU195" s="63"/>
      <c r="CV195" s="63"/>
      <c r="CW195" s="63"/>
      <c r="CX195" s="63"/>
      <c r="CY195" s="63"/>
      <c r="CZ195" s="63"/>
      <c r="DA195" s="63"/>
      <c r="DB195" s="63"/>
      <c r="DC195" s="63"/>
      <c r="DD195" s="63"/>
      <c r="DE195" s="63"/>
      <c r="DF195" s="63"/>
      <c r="DG195" s="63"/>
      <c r="DH195" s="63"/>
      <c r="DI195" s="63"/>
      <c r="DJ195" s="63"/>
      <c r="DK195" s="63"/>
      <c r="DL195" s="63"/>
      <c r="DM195" s="63"/>
      <c r="DN195" s="63"/>
      <c r="DO195" s="63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</row>
    <row r="196" spans="1:134" s="5" customFormat="1" ht="15" customHeight="1" thickBot="1">
      <c r="A196" s="96" t="s">
        <v>210</v>
      </c>
      <c r="B196" s="89" t="s">
        <v>375</v>
      </c>
      <c r="C196" s="4"/>
      <c r="D196" s="285">
        <v>287816</v>
      </c>
      <c r="E196" s="285"/>
      <c r="F196" s="286"/>
      <c r="G196" s="218"/>
      <c r="H196" s="60"/>
      <c r="I196" s="61"/>
      <c r="J196" s="62"/>
      <c r="K196" s="60"/>
      <c r="L196" s="61"/>
      <c r="M196" s="62"/>
      <c r="N196" s="60"/>
      <c r="O196" s="61"/>
      <c r="P196" s="62"/>
      <c r="Q196" s="60"/>
      <c r="R196" s="61"/>
      <c r="S196" s="62"/>
      <c r="T196" s="60"/>
      <c r="U196" s="61"/>
      <c r="V196" s="62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  <c r="CE196" s="63"/>
      <c r="CF196" s="63"/>
      <c r="CG196" s="63"/>
      <c r="CH196" s="63"/>
      <c r="CI196" s="63"/>
      <c r="CJ196" s="63"/>
      <c r="CK196" s="63"/>
      <c r="CL196" s="63"/>
      <c r="CM196" s="63"/>
      <c r="CN196" s="63"/>
      <c r="CO196" s="63"/>
      <c r="CP196" s="63"/>
      <c r="CQ196" s="63"/>
      <c r="CR196" s="63"/>
      <c r="CS196" s="63"/>
      <c r="CT196" s="63"/>
      <c r="CU196" s="63"/>
      <c r="CV196" s="63"/>
      <c r="CW196" s="63"/>
      <c r="CX196" s="63"/>
      <c r="CY196" s="63"/>
      <c r="CZ196" s="63"/>
      <c r="DA196" s="63"/>
      <c r="DB196" s="63"/>
      <c r="DC196" s="63"/>
      <c r="DD196" s="63"/>
      <c r="DE196" s="63"/>
      <c r="DF196" s="63"/>
      <c r="DG196" s="63"/>
      <c r="DH196" s="63"/>
      <c r="DI196" s="63"/>
      <c r="DJ196" s="63"/>
      <c r="DK196" s="63"/>
      <c r="DL196" s="63"/>
      <c r="DM196" s="63"/>
      <c r="DN196" s="63"/>
      <c r="DO196" s="63"/>
      <c r="DP196" s="63"/>
      <c r="DQ196" s="63"/>
      <c r="DR196" s="63"/>
      <c r="DS196" s="63"/>
      <c r="DT196" s="63"/>
      <c r="DU196" s="63"/>
      <c r="DV196" s="63"/>
      <c r="DW196" s="63"/>
      <c r="DX196" s="63"/>
      <c r="DY196" s="63"/>
      <c r="DZ196" s="63"/>
      <c r="EA196" s="63"/>
      <c r="EB196" s="63"/>
      <c r="EC196" s="63"/>
      <c r="ED196" s="63"/>
    </row>
    <row r="197" spans="1:134" s="5" customFormat="1" ht="15" customHeight="1" thickBot="1">
      <c r="A197" s="96" t="s">
        <v>209</v>
      </c>
      <c r="B197" s="89" t="s">
        <v>17</v>
      </c>
      <c r="C197" s="4"/>
      <c r="D197" s="285">
        <v>11297</v>
      </c>
      <c r="E197" s="285"/>
      <c r="F197" s="286"/>
      <c r="G197" s="218"/>
      <c r="H197" s="60"/>
      <c r="I197" s="61"/>
      <c r="J197" s="62"/>
      <c r="K197" s="60"/>
      <c r="L197" s="61"/>
      <c r="M197" s="62"/>
      <c r="N197" s="60"/>
      <c r="O197" s="61"/>
      <c r="P197" s="62"/>
      <c r="Q197" s="60"/>
      <c r="R197" s="61"/>
      <c r="S197" s="62"/>
      <c r="T197" s="60"/>
      <c r="U197" s="61"/>
      <c r="V197" s="62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  <c r="CE197" s="63"/>
      <c r="CF197" s="63"/>
      <c r="CG197" s="63"/>
      <c r="CH197" s="63"/>
      <c r="CI197" s="63"/>
      <c r="CJ197" s="63"/>
      <c r="CK197" s="63"/>
      <c r="CL197" s="63"/>
      <c r="CM197" s="63"/>
      <c r="CN197" s="63"/>
      <c r="CO197" s="63"/>
      <c r="CP197" s="63"/>
      <c r="CQ197" s="63"/>
      <c r="CR197" s="63"/>
      <c r="CS197" s="63"/>
      <c r="CT197" s="63"/>
      <c r="CU197" s="63"/>
      <c r="CV197" s="63"/>
      <c r="CW197" s="63"/>
      <c r="CX197" s="63"/>
      <c r="CY197" s="63"/>
      <c r="CZ197" s="63"/>
      <c r="DA197" s="63"/>
      <c r="DB197" s="63"/>
      <c r="DC197" s="63"/>
      <c r="DD197" s="63"/>
      <c r="DE197" s="63"/>
      <c r="DF197" s="63"/>
      <c r="DG197" s="63"/>
      <c r="DH197" s="63"/>
      <c r="DI197" s="63"/>
      <c r="DJ197" s="63"/>
      <c r="DK197" s="63"/>
      <c r="DL197" s="63"/>
      <c r="DM197" s="63"/>
      <c r="DN197" s="63"/>
      <c r="DO197" s="63"/>
      <c r="DP197" s="63"/>
      <c r="DQ197" s="63"/>
      <c r="DR197" s="63"/>
      <c r="DS197" s="63"/>
      <c r="DT197" s="63"/>
      <c r="DU197" s="63"/>
      <c r="DV197" s="63"/>
      <c r="DW197" s="63"/>
      <c r="DX197" s="63"/>
      <c r="DY197" s="63"/>
      <c r="DZ197" s="63"/>
      <c r="EA197" s="63"/>
      <c r="EB197" s="63"/>
      <c r="EC197" s="63"/>
      <c r="ED197" s="63"/>
    </row>
    <row r="198" spans="1:134" s="5" customFormat="1" ht="15" customHeight="1" thickBot="1">
      <c r="A198" s="96" t="s">
        <v>217</v>
      </c>
      <c r="B198" s="89" t="s">
        <v>24</v>
      </c>
      <c r="C198" s="4"/>
      <c r="D198" s="285"/>
      <c r="E198" s="289"/>
      <c r="F198" s="286"/>
      <c r="G198" s="218"/>
      <c r="H198" s="60"/>
      <c r="I198" s="61"/>
      <c r="J198" s="62"/>
      <c r="K198" s="60"/>
      <c r="L198" s="61"/>
      <c r="M198" s="62"/>
      <c r="N198" s="60"/>
      <c r="O198" s="61"/>
      <c r="P198" s="62"/>
      <c r="Q198" s="60"/>
      <c r="R198" s="61"/>
      <c r="S198" s="62"/>
      <c r="T198" s="60"/>
      <c r="U198" s="61"/>
      <c r="V198" s="62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  <c r="CE198" s="63"/>
      <c r="CF198" s="63"/>
      <c r="CG198" s="63"/>
      <c r="CH198" s="63"/>
      <c r="CI198" s="63"/>
      <c r="CJ198" s="63"/>
      <c r="CK198" s="63"/>
      <c r="CL198" s="63"/>
      <c r="CM198" s="63"/>
      <c r="CN198" s="63"/>
      <c r="CO198" s="63"/>
      <c r="CP198" s="63"/>
      <c r="CQ198" s="63"/>
      <c r="CR198" s="63"/>
      <c r="CS198" s="63"/>
      <c r="CT198" s="63"/>
      <c r="CU198" s="63"/>
      <c r="CV198" s="63"/>
      <c r="CW198" s="63"/>
      <c r="CX198" s="63"/>
      <c r="CY198" s="63"/>
      <c r="CZ198" s="63"/>
      <c r="DA198" s="63"/>
      <c r="DB198" s="63"/>
      <c r="DC198" s="63"/>
      <c r="DD198" s="63"/>
      <c r="DE198" s="63"/>
      <c r="DF198" s="63"/>
      <c r="DG198" s="63"/>
      <c r="DH198" s="63"/>
      <c r="DI198" s="63"/>
      <c r="DJ198" s="63"/>
      <c r="DK198" s="63"/>
      <c r="DL198" s="63"/>
      <c r="DM198" s="63"/>
      <c r="DN198" s="63"/>
      <c r="DO198" s="63"/>
      <c r="DP198" s="63"/>
      <c r="DQ198" s="63"/>
      <c r="DR198" s="63"/>
      <c r="DS198" s="63"/>
      <c r="DT198" s="63"/>
      <c r="DU198" s="63"/>
      <c r="DV198" s="63"/>
      <c r="DW198" s="63"/>
      <c r="DX198" s="63"/>
      <c r="DY198" s="63"/>
      <c r="DZ198" s="63"/>
      <c r="EA198" s="63"/>
      <c r="EB198" s="63"/>
      <c r="EC198" s="63"/>
      <c r="ED198" s="63"/>
    </row>
    <row r="199" spans="1:134" s="5" customFormat="1" ht="15" customHeight="1" thickBot="1">
      <c r="A199" s="96" t="s">
        <v>218</v>
      </c>
      <c r="B199" s="89" t="s">
        <v>25</v>
      </c>
      <c r="C199" s="4"/>
      <c r="D199" s="285">
        <v>125692</v>
      </c>
      <c r="E199" s="289"/>
      <c r="F199" s="286"/>
      <c r="G199" s="218"/>
      <c r="H199" s="60"/>
      <c r="I199" s="61"/>
      <c r="J199" s="62"/>
      <c r="K199" s="60"/>
      <c r="L199" s="61"/>
      <c r="M199" s="62"/>
      <c r="N199" s="60"/>
      <c r="O199" s="61"/>
      <c r="P199" s="62"/>
      <c r="Q199" s="60"/>
      <c r="R199" s="61"/>
      <c r="S199" s="62"/>
      <c r="T199" s="60"/>
      <c r="U199" s="61"/>
      <c r="V199" s="62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  <c r="CE199" s="63"/>
      <c r="CF199" s="63"/>
      <c r="CG199" s="63"/>
      <c r="CH199" s="63"/>
      <c r="CI199" s="63"/>
      <c r="CJ199" s="63"/>
      <c r="CK199" s="63"/>
      <c r="CL199" s="63"/>
      <c r="CM199" s="63"/>
      <c r="CN199" s="63"/>
      <c r="CO199" s="63"/>
      <c r="CP199" s="63"/>
      <c r="CQ199" s="63"/>
      <c r="CR199" s="63"/>
      <c r="CS199" s="63"/>
      <c r="CT199" s="63"/>
      <c r="CU199" s="63"/>
      <c r="CV199" s="63"/>
      <c r="CW199" s="63"/>
      <c r="CX199" s="63"/>
      <c r="CY199" s="63"/>
      <c r="CZ199" s="63"/>
      <c r="DA199" s="63"/>
      <c r="DB199" s="63"/>
      <c r="DC199" s="63"/>
      <c r="DD199" s="63"/>
      <c r="DE199" s="63"/>
      <c r="DF199" s="63"/>
      <c r="DG199" s="63"/>
      <c r="DH199" s="63"/>
      <c r="DI199" s="63"/>
      <c r="DJ199" s="63"/>
      <c r="DK199" s="63"/>
      <c r="DL199" s="63"/>
      <c r="DM199" s="63"/>
      <c r="DN199" s="63"/>
      <c r="DO199" s="63"/>
      <c r="DP199" s="63"/>
      <c r="DQ199" s="63"/>
      <c r="DR199" s="63"/>
      <c r="DS199" s="63"/>
      <c r="DT199" s="63"/>
      <c r="DU199" s="63"/>
      <c r="DV199" s="63"/>
      <c r="DW199" s="63"/>
      <c r="DX199" s="63"/>
      <c r="DY199" s="63"/>
      <c r="DZ199" s="63"/>
      <c r="EA199" s="63"/>
      <c r="EB199" s="63"/>
      <c r="EC199" s="63"/>
      <c r="ED199" s="63"/>
    </row>
    <row r="200" spans="1:134" s="5" customFormat="1" ht="15" customHeight="1" thickBot="1">
      <c r="A200" s="98" t="s">
        <v>193</v>
      </c>
      <c r="B200" s="92" t="s">
        <v>32</v>
      </c>
      <c r="C200" s="86"/>
      <c r="D200" s="293"/>
      <c r="E200" s="294"/>
      <c r="F200" s="295"/>
      <c r="G200" s="218"/>
      <c r="H200" s="60"/>
      <c r="I200" s="61"/>
      <c r="J200" s="62"/>
      <c r="K200" s="60"/>
      <c r="L200" s="61"/>
      <c r="M200" s="62"/>
      <c r="N200" s="60"/>
      <c r="O200" s="61"/>
      <c r="P200" s="62"/>
      <c r="Q200" s="60"/>
      <c r="R200" s="61"/>
      <c r="S200" s="62"/>
      <c r="T200" s="60"/>
      <c r="U200" s="61"/>
      <c r="V200" s="62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  <c r="CE200" s="63"/>
      <c r="CF200" s="63"/>
      <c r="CG200" s="63"/>
      <c r="CH200" s="63"/>
      <c r="CI200" s="63"/>
      <c r="CJ200" s="63"/>
      <c r="CK200" s="63"/>
      <c r="CL200" s="63"/>
      <c r="CM200" s="63"/>
      <c r="CN200" s="63"/>
      <c r="CO200" s="63"/>
      <c r="CP200" s="63"/>
      <c r="CQ200" s="63"/>
      <c r="CR200" s="63"/>
      <c r="CS200" s="63"/>
      <c r="CT200" s="63"/>
      <c r="CU200" s="63"/>
      <c r="CV200" s="63"/>
      <c r="CW200" s="63"/>
      <c r="CX200" s="63"/>
      <c r="CY200" s="63"/>
      <c r="CZ200" s="63"/>
      <c r="DA200" s="63"/>
      <c r="DB200" s="63"/>
      <c r="DC200" s="63"/>
      <c r="DD200" s="63"/>
      <c r="DE200" s="63"/>
      <c r="DF200" s="63"/>
      <c r="DG200" s="63"/>
      <c r="DH200" s="63"/>
      <c r="DI200" s="63"/>
      <c r="DJ200" s="63"/>
      <c r="DK200" s="63"/>
      <c r="DL200" s="63"/>
      <c r="DM200" s="63"/>
      <c r="DN200" s="63"/>
      <c r="DO200" s="63"/>
      <c r="DP200" s="63"/>
      <c r="DQ200" s="63"/>
      <c r="DR200" s="63"/>
      <c r="DS200" s="63"/>
      <c r="DT200" s="63"/>
      <c r="DU200" s="63"/>
      <c r="DV200" s="63"/>
      <c r="DW200" s="63"/>
      <c r="DX200" s="63"/>
      <c r="DY200" s="63"/>
      <c r="DZ200" s="63"/>
      <c r="EA200" s="63"/>
      <c r="EB200" s="63"/>
      <c r="EC200" s="63"/>
      <c r="ED200" s="63"/>
    </row>
    <row r="201" spans="1:134" s="5" customFormat="1" ht="15" customHeight="1" thickBot="1">
      <c r="A201" s="96" t="s">
        <v>219</v>
      </c>
      <c r="B201" s="89" t="s">
        <v>220</v>
      </c>
      <c r="C201" s="4"/>
      <c r="D201" s="290"/>
      <c r="E201" s="291"/>
      <c r="F201" s="292"/>
      <c r="G201" s="218"/>
      <c r="H201" s="60"/>
      <c r="I201" s="61"/>
      <c r="J201" s="62"/>
      <c r="K201" s="60"/>
      <c r="L201" s="61"/>
      <c r="M201" s="62"/>
      <c r="N201" s="60"/>
      <c r="O201" s="61"/>
      <c r="P201" s="62"/>
      <c r="Q201" s="60"/>
      <c r="R201" s="61"/>
      <c r="S201" s="62"/>
      <c r="T201" s="60"/>
      <c r="U201" s="61"/>
      <c r="V201" s="62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  <c r="CE201" s="63"/>
      <c r="CF201" s="63"/>
      <c r="CG201" s="63"/>
      <c r="CH201" s="63"/>
      <c r="CI201" s="63"/>
      <c r="CJ201" s="63"/>
      <c r="CK201" s="63"/>
      <c r="CL201" s="63"/>
      <c r="CM201" s="63"/>
      <c r="CN201" s="63"/>
      <c r="CO201" s="63"/>
      <c r="CP201" s="63"/>
      <c r="CQ201" s="63"/>
      <c r="CR201" s="63"/>
      <c r="CS201" s="63"/>
      <c r="CT201" s="63"/>
      <c r="CU201" s="63"/>
      <c r="CV201" s="63"/>
      <c r="CW201" s="63"/>
      <c r="CX201" s="63"/>
      <c r="CY201" s="63"/>
      <c r="CZ201" s="63"/>
      <c r="DA201" s="63"/>
      <c r="DB201" s="63"/>
      <c r="DC201" s="63"/>
      <c r="DD201" s="63"/>
      <c r="DE201" s="63"/>
      <c r="DF201" s="63"/>
      <c r="DG201" s="63"/>
      <c r="DH201" s="63"/>
      <c r="DI201" s="63"/>
      <c r="DJ201" s="63"/>
      <c r="DK201" s="63"/>
      <c r="DL201" s="63"/>
      <c r="DM201" s="63"/>
      <c r="DN201" s="63"/>
      <c r="DO201" s="63"/>
      <c r="DP201" s="63"/>
      <c r="DQ201" s="63"/>
      <c r="DR201" s="63"/>
      <c r="DS201" s="63"/>
      <c r="DT201" s="63"/>
      <c r="DU201" s="63"/>
      <c r="DV201" s="63"/>
      <c r="DW201" s="63"/>
      <c r="DX201" s="63"/>
      <c r="DY201" s="63"/>
      <c r="DZ201" s="63"/>
      <c r="EA201" s="63"/>
      <c r="EB201" s="63"/>
      <c r="EC201" s="63"/>
      <c r="ED201" s="63"/>
    </row>
    <row r="202" spans="1:134" s="5" customFormat="1" ht="15" customHeight="1" thickBot="1">
      <c r="A202" s="95" t="s">
        <v>221</v>
      </c>
      <c r="B202" s="107" t="s">
        <v>222</v>
      </c>
      <c r="C202" s="91"/>
      <c r="D202" s="296">
        <v>171794</v>
      </c>
      <c r="E202" s="297"/>
      <c r="F202" s="298"/>
      <c r="G202" s="218"/>
      <c r="H202" s="60"/>
      <c r="I202" s="61"/>
      <c r="J202" s="62"/>
      <c r="K202" s="60"/>
      <c r="L202" s="61"/>
      <c r="M202" s="62"/>
      <c r="N202" s="60"/>
      <c r="O202" s="61"/>
      <c r="P202" s="62"/>
      <c r="Q202" s="60"/>
      <c r="R202" s="61"/>
      <c r="S202" s="62"/>
      <c r="T202" s="60"/>
      <c r="U202" s="61"/>
      <c r="V202" s="62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  <c r="CE202" s="63"/>
      <c r="CF202" s="63"/>
      <c r="CG202" s="63"/>
      <c r="CH202" s="63"/>
      <c r="CI202" s="63"/>
      <c r="CJ202" s="63"/>
      <c r="CK202" s="63"/>
      <c r="CL202" s="63"/>
      <c r="CM202" s="63"/>
      <c r="CN202" s="63"/>
      <c r="CO202" s="63"/>
      <c r="CP202" s="63"/>
      <c r="CQ202" s="63"/>
      <c r="CR202" s="63"/>
      <c r="CS202" s="63"/>
      <c r="CT202" s="63"/>
      <c r="CU202" s="63"/>
      <c r="CV202" s="63"/>
      <c r="CW202" s="63"/>
      <c r="CX202" s="63"/>
      <c r="CY202" s="63"/>
      <c r="CZ202" s="63"/>
      <c r="DA202" s="63"/>
      <c r="DB202" s="63"/>
      <c r="DC202" s="63"/>
      <c r="DD202" s="63"/>
      <c r="DE202" s="63"/>
      <c r="DF202" s="63"/>
      <c r="DG202" s="63"/>
      <c r="DH202" s="63"/>
      <c r="DI202" s="63"/>
      <c r="DJ202" s="63"/>
      <c r="DK202" s="63"/>
      <c r="DL202" s="63"/>
      <c r="DM202" s="63"/>
      <c r="DN202" s="63"/>
      <c r="DO202" s="63"/>
      <c r="DP202" s="63"/>
      <c r="DQ202" s="63"/>
      <c r="DR202" s="63"/>
      <c r="DS202" s="63"/>
      <c r="DT202" s="63"/>
      <c r="DU202" s="63"/>
      <c r="DV202" s="63"/>
      <c r="DW202" s="63"/>
      <c r="DX202" s="63"/>
      <c r="DY202" s="63"/>
      <c r="DZ202" s="63"/>
      <c r="EA202" s="63"/>
      <c r="EB202" s="63"/>
      <c r="EC202" s="63"/>
      <c r="ED202" s="63"/>
    </row>
    <row r="203" spans="1:134" s="5" customFormat="1" ht="15" customHeight="1" thickBot="1">
      <c r="A203" s="287" t="str">
        <f>IFERROR((#REF!+D203+E203+F203)/#REF!,"")</f>
        <v/>
      </c>
      <c r="B203" s="108" t="s">
        <v>198</v>
      </c>
      <c r="C203" s="86"/>
      <c r="D203" s="93">
        <f>SUM(D192:D202)</f>
        <v>929334</v>
      </c>
      <c r="E203" s="93">
        <f>SUM(E192:E202)</f>
        <v>0</v>
      </c>
      <c r="F203" s="236">
        <f>SUM(F192:F202)</f>
        <v>0</v>
      </c>
      <c r="G203" s="218"/>
      <c r="H203" s="60"/>
      <c r="I203" s="61"/>
      <c r="J203" s="62"/>
      <c r="K203" s="60"/>
      <c r="L203" s="61"/>
      <c r="M203" s="62"/>
      <c r="N203" s="60"/>
      <c r="O203" s="61"/>
      <c r="P203" s="62"/>
      <c r="Q203" s="60"/>
      <c r="R203" s="61"/>
      <c r="S203" s="62"/>
      <c r="T203" s="60"/>
      <c r="U203" s="61"/>
      <c r="V203" s="62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H203" s="63"/>
      <c r="CI203" s="63"/>
      <c r="CJ203" s="63"/>
      <c r="CK203" s="63"/>
      <c r="CL203" s="63"/>
      <c r="CM203" s="63"/>
      <c r="CN203" s="63"/>
      <c r="CO203" s="63"/>
      <c r="CP203" s="63"/>
      <c r="CQ203" s="63"/>
      <c r="CR203" s="63"/>
      <c r="CS203" s="63"/>
      <c r="CT203" s="63"/>
      <c r="CU203" s="63"/>
      <c r="CV203" s="63"/>
      <c r="CW203" s="63"/>
      <c r="CX203" s="63"/>
      <c r="CY203" s="63"/>
      <c r="CZ203" s="63"/>
      <c r="DA203" s="63"/>
      <c r="DB203" s="63"/>
      <c r="DC203" s="63"/>
      <c r="DD203" s="63"/>
      <c r="DE203" s="63"/>
      <c r="DF203" s="63"/>
      <c r="DG203" s="63"/>
      <c r="DH203" s="63"/>
      <c r="DI203" s="63"/>
      <c r="DJ203" s="63"/>
      <c r="DK203" s="63"/>
      <c r="DL203" s="63"/>
      <c r="DM203" s="63"/>
      <c r="DN203" s="63"/>
      <c r="DO203" s="63"/>
      <c r="DP203" s="63"/>
      <c r="DQ203" s="63"/>
      <c r="DR203" s="63"/>
      <c r="DS203" s="63"/>
      <c r="DT203" s="63"/>
      <c r="DU203" s="63"/>
      <c r="DV203" s="63"/>
      <c r="DW203" s="63"/>
      <c r="DX203" s="63"/>
      <c r="DY203" s="63"/>
      <c r="DZ203" s="63"/>
      <c r="EA203" s="63"/>
      <c r="EB203" s="63"/>
      <c r="EC203" s="63"/>
      <c r="ED203" s="63"/>
    </row>
    <row r="204" spans="1:134" s="5" customFormat="1" ht="15" customHeight="1" thickBot="1">
      <c r="A204" s="127" t="s">
        <v>187</v>
      </c>
      <c r="B204" s="128" t="s">
        <v>188</v>
      </c>
      <c r="C204" s="124"/>
      <c r="D204" s="283"/>
      <c r="E204" s="283"/>
      <c r="F204" s="284"/>
      <c r="G204" s="218"/>
      <c r="H204" s="60"/>
      <c r="I204" s="61"/>
      <c r="J204" s="62"/>
      <c r="K204" s="60"/>
      <c r="L204" s="61"/>
      <c r="M204" s="62"/>
      <c r="N204" s="60"/>
      <c r="O204" s="61"/>
      <c r="P204" s="62"/>
      <c r="Q204" s="60"/>
      <c r="R204" s="61"/>
      <c r="S204" s="62"/>
      <c r="T204" s="60"/>
      <c r="U204" s="61"/>
      <c r="V204" s="62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  <c r="CE204" s="63"/>
      <c r="CF204" s="63"/>
      <c r="CG204" s="63"/>
      <c r="CH204" s="63"/>
      <c r="CI204" s="63"/>
      <c r="CJ204" s="63"/>
      <c r="CK204" s="63"/>
      <c r="CL204" s="63"/>
      <c r="CM204" s="63"/>
      <c r="CN204" s="63"/>
      <c r="CO204" s="63"/>
      <c r="CP204" s="63"/>
      <c r="CQ204" s="63"/>
      <c r="CR204" s="63"/>
      <c r="CS204" s="63"/>
      <c r="CT204" s="63"/>
      <c r="CU204" s="63"/>
      <c r="CV204" s="63"/>
      <c r="CW204" s="63"/>
      <c r="CX204" s="63"/>
      <c r="CY204" s="63"/>
      <c r="CZ204" s="63"/>
      <c r="DA204" s="63"/>
      <c r="DB204" s="63"/>
      <c r="DC204" s="63"/>
      <c r="DD204" s="63"/>
      <c r="DE204" s="63"/>
      <c r="DF204" s="63"/>
      <c r="DG204" s="63"/>
      <c r="DH204" s="63"/>
      <c r="DI204" s="63"/>
      <c r="DJ204" s="63"/>
      <c r="DK204" s="63"/>
      <c r="DL204" s="63"/>
      <c r="DM204" s="63"/>
      <c r="DN204" s="63"/>
      <c r="DO204" s="63"/>
      <c r="DP204" s="63"/>
      <c r="DQ204" s="63"/>
      <c r="DR204" s="63"/>
      <c r="DS204" s="63"/>
      <c r="DT204" s="63"/>
      <c r="DU204" s="63"/>
      <c r="DV204" s="63"/>
      <c r="DW204" s="63"/>
      <c r="DX204" s="63"/>
      <c r="DY204" s="63"/>
      <c r="DZ204" s="63"/>
      <c r="EA204" s="63"/>
      <c r="EB204" s="63"/>
      <c r="EC204" s="63"/>
      <c r="ED204" s="63"/>
    </row>
    <row r="205" spans="1:134" s="5" customFormat="1" ht="15" customHeight="1" thickBot="1">
      <c r="A205" s="96" t="s">
        <v>212</v>
      </c>
      <c r="B205" s="89" t="s">
        <v>19</v>
      </c>
      <c r="C205" s="4"/>
      <c r="D205" s="285">
        <v>450074</v>
      </c>
      <c r="E205" s="289"/>
      <c r="F205" s="286"/>
      <c r="G205" s="218"/>
      <c r="H205" s="60"/>
      <c r="I205" s="61"/>
      <c r="J205" s="62"/>
      <c r="K205" s="60"/>
      <c r="L205" s="61"/>
      <c r="M205" s="62"/>
      <c r="N205" s="60"/>
      <c r="O205" s="61"/>
      <c r="P205" s="62"/>
      <c r="Q205" s="60"/>
      <c r="R205" s="61"/>
      <c r="S205" s="62"/>
      <c r="T205" s="60"/>
      <c r="U205" s="61"/>
      <c r="V205" s="62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  <c r="CE205" s="63"/>
      <c r="CF205" s="63"/>
      <c r="CG205" s="63"/>
      <c r="CH205" s="63"/>
      <c r="CI205" s="63"/>
      <c r="CJ205" s="63"/>
      <c r="CK205" s="63"/>
      <c r="CL205" s="63"/>
      <c r="CM205" s="63"/>
      <c r="CN205" s="63"/>
      <c r="CO205" s="63"/>
      <c r="CP205" s="63"/>
      <c r="CQ205" s="63"/>
      <c r="CR205" s="63"/>
      <c r="CS205" s="63"/>
      <c r="CT205" s="63"/>
      <c r="CU205" s="63"/>
      <c r="CV205" s="63"/>
      <c r="CW205" s="63"/>
      <c r="CX205" s="63"/>
      <c r="CY205" s="63"/>
      <c r="CZ205" s="63"/>
      <c r="DA205" s="63"/>
      <c r="DB205" s="63"/>
      <c r="DC205" s="63"/>
      <c r="DD205" s="63"/>
      <c r="DE205" s="63"/>
      <c r="DF205" s="63"/>
      <c r="DG205" s="63"/>
      <c r="DH205" s="63"/>
      <c r="DI205" s="63"/>
      <c r="DJ205" s="63"/>
      <c r="DK205" s="63"/>
      <c r="DL205" s="63"/>
      <c r="DM205" s="63"/>
      <c r="DN205" s="63"/>
      <c r="DO205" s="63"/>
      <c r="DP205" s="63"/>
      <c r="DQ205" s="63"/>
      <c r="DR205" s="63"/>
      <c r="DS205" s="63"/>
      <c r="DT205" s="63"/>
      <c r="DU205" s="63"/>
      <c r="DV205" s="63"/>
      <c r="DW205" s="63"/>
      <c r="DX205" s="63"/>
      <c r="DY205" s="63"/>
      <c r="DZ205" s="63"/>
      <c r="EA205" s="63"/>
      <c r="EB205" s="63"/>
      <c r="EC205" s="63"/>
      <c r="ED205" s="63"/>
    </row>
    <row r="206" spans="1:134" s="5" customFormat="1" ht="15" customHeight="1" thickBot="1">
      <c r="A206" s="96" t="s">
        <v>214</v>
      </c>
      <c r="B206" s="311" t="s">
        <v>150</v>
      </c>
      <c r="C206" s="4"/>
      <c r="D206" s="285"/>
      <c r="E206" s="289"/>
      <c r="F206" s="286"/>
      <c r="G206" s="218"/>
      <c r="H206" s="60"/>
      <c r="I206" s="61"/>
      <c r="J206" s="62"/>
      <c r="K206" s="60"/>
      <c r="L206" s="61"/>
      <c r="M206" s="62"/>
      <c r="N206" s="60"/>
      <c r="O206" s="61"/>
      <c r="P206" s="62"/>
      <c r="Q206" s="60"/>
      <c r="R206" s="61"/>
      <c r="S206" s="62"/>
      <c r="T206" s="60"/>
      <c r="U206" s="61"/>
      <c r="V206" s="62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  <c r="CE206" s="63"/>
      <c r="CF206" s="63"/>
      <c r="CG206" s="63"/>
      <c r="CH206" s="63"/>
      <c r="CI206" s="63"/>
      <c r="CJ206" s="63"/>
      <c r="CK206" s="63"/>
      <c r="CL206" s="63"/>
      <c r="CM206" s="63"/>
      <c r="CN206" s="63"/>
      <c r="CO206" s="63"/>
      <c r="CP206" s="63"/>
      <c r="CQ206" s="63"/>
      <c r="CR206" s="63"/>
      <c r="CS206" s="63"/>
      <c r="CT206" s="63"/>
      <c r="CU206" s="63"/>
      <c r="CV206" s="63"/>
      <c r="CW206" s="63"/>
      <c r="CX206" s="63"/>
      <c r="CY206" s="63"/>
      <c r="CZ206" s="63"/>
      <c r="DA206" s="63"/>
      <c r="DB206" s="63"/>
      <c r="DC206" s="63"/>
      <c r="DD206" s="63"/>
      <c r="DE206" s="63"/>
      <c r="DF206" s="63"/>
      <c r="DG206" s="63"/>
      <c r="DH206" s="63"/>
      <c r="DI206" s="63"/>
      <c r="DJ206" s="63"/>
      <c r="DK206" s="63"/>
      <c r="DL206" s="63"/>
      <c r="DM206" s="63"/>
      <c r="DN206" s="63"/>
      <c r="DO206" s="63"/>
      <c r="DP206" s="63"/>
      <c r="DQ206" s="63"/>
      <c r="DR206" s="63"/>
      <c r="DS206" s="63"/>
      <c r="DT206" s="63"/>
      <c r="DU206" s="63"/>
      <c r="DV206" s="63"/>
      <c r="DW206" s="63"/>
      <c r="DX206" s="63"/>
      <c r="DY206" s="63"/>
      <c r="DZ206" s="63"/>
      <c r="EA206" s="63"/>
      <c r="EB206" s="63"/>
      <c r="EC206" s="63"/>
      <c r="ED206" s="63"/>
    </row>
    <row r="207" spans="1:134" s="5" customFormat="1" ht="15" customHeight="1" thickBot="1">
      <c r="A207" s="96" t="s">
        <v>200</v>
      </c>
      <c r="B207" s="89" t="s">
        <v>180</v>
      </c>
      <c r="C207" s="4"/>
      <c r="D207" s="285"/>
      <c r="E207" s="289"/>
      <c r="F207" s="286"/>
      <c r="G207" s="218"/>
      <c r="H207" s="60"/>
      <c r="I207" s="61"/>
      <c r="J207" s="62"/>
      <c r="K207" s="60"/>
      <c r="L207" s="61"/>
      <c r="M207" s="62"/>
      <c r="N207" s="60"/>
      <c r="O207" s="61"/>
      <c r="P207" s="62"/>
      <c r="Q207" s="60"/>
      <c r="R207" s="61"/>
      <c r="S207" s="62"/>
      <c r="T207" s="60"/>
      <c r="U207" s="61"/>
      <c r="V207" s="62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  <c r="CE207" s="63"/>
      <c r="CF207" s="63"/>
      <c r="CG207" s="63"/>
      <c r="CH207" s="63"/>
      <c r="CI207" s="63"/>
      <c r="CJ207" s="63"/>
      <c r="CK207" s="63"/>
      <c r="CL207" s="63"/>
      <c r="CM207" s="63"/>
      <c r="CN207" s="63"/>
      <c r="CO207" s="63"/>
      <c r="CP207" s="63"/>
      <c r="CQ207" s="63"/>
      <c r="CR207" s="63"/>
      <c r="CS207" s="63"/>
      <c r="CT207" s="63"/>
      <c r="CU207" s="63"/>
      <c r="CV207" s="63"/>
      <c r="CW207" s="63"/>
      <c r="CX207" s="63"/>
      <c r="CY207" s="63"/>
      <c r="CZ207" s="63"/>
      <c r="DA207" s="63"/>
      <c r="DB207" s="63"/>
      <c r="DC207" s="63"/>
      <c r="DD207" s="63"/>
      <c r="DE207" s="63"/>
      <c r="DF207" s="63"/>
      <c r="DG207" s="63"/>
      <c r="DH207" s="63"/>
      <c r="DI207" s="63"/>
      <c r="DJ207" s="63"/>
      <c r="DK207" s="63"/>
      <c r="DL207" s="63"/>
      <c r="DM207" s="63"/>
      <c r="DN207" s="63"/>
      <c r="DO207" s="63"/>
      <c r="DP207" s="63"/>
      <c r="DQ207" s="63"/>
      <c r="DR207" s="63"/>
      <c r="DS207" s="63"/>
      <c r="DT207" s="63"/>
      <c r="DU207" s="63"/>
      <c r="DV207" s="63"/>
      <c r="DW207" s="63"/>
      <c r="DX207" s="63"/>
      <c r="DY207" s="63"/>
      <c r="DZ207" s="63"/>
      <c r="EA207" s="63"/>
      <c r="EB207" s="63"/>
      <c r="EC207" s="63"/>
      <c r="ED207" s="63"/>
    </row>
    <row r="208" spans="1:134" s="5" customFormat="1" ht="15" customHeight="1" thickBot="1">
      <c r="A208" s="96" t="s">
        <v>213</v>
      </c>
      <c r="B208" s="89" t="s">
        <v>181</v>
      </c>
      <c r="C208" s="4"/>
      <c r="D208" s="285"/>
      <c r="E208" s="289"/>
      <c r="F208" s="286"/>
      <c r="G208" s="218"/>
      <c r="H208" s="60"/>
      <c r="I208" s="61"/>
      <c r="J208" s="62"/>
      <c r="K208" s="60"/>
      <c r="L208" s="61"/>
      <c r="M208" s="62"/>
      <c r="N208" s="60"/>
      <c r="O208" s="61"/>
      <c r="P208" s="62"/>
      <c r="Q208" s="60"/>
      <c r="R208" s="61"/>
      <c r="S208" s="62"/>
      <c r="T208" s="60"/>
      <c r="U208" s="61"/>
      <c r="V208" s="62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  <c r="CE208" s="63"/>
      <c r="CF208" s="63"/>
      <c r="CG208" s="63"/>
      <c r="CH208" s="63"/>
      <c r="CI208" s="63"/>
      <c r="CJ208" s="63"/>
      <c r="CK208" s="63"/>
      <c r="CL208" s="63"/>
      <c r="CM208" s="63"/>
      <c r="CN208" s="63"/>
      <c r="CO208" s="63"/>
      <c r="CP208" s="63"/>
      <c r="CQ208" s="63"/>
      <c r="CR208" s="63"/>
      <c r="CS208" s="63"/>
      <c r="CT208" s="63"/>
      <c r="CU208" s="63"/>
      <c r="CV208" s="63"/>
      <c r="CW208" s="63"/>
      <c r="CX208" s="63"/>
      <c r="CY208" s="63"/>
      <c r="CZ208" s="63"/>
      <c r="DA208" s="63"/>
      <c r="DB208" s="63"/>
      <c r="DC208" s="63"/>
      <c r="DD208" s="63"/>
      <c r="DE208" s="63"/>
      <c r="DF208" s="63"/>
      <c r="DG208" s="63"/>
      <c r="DH208" s="63"/>
      <c r="DI208" s="63"/>
      <c r="DJ208" s="63"/>
      <c r="DK208" s="63"/>
      <c r="DL208" s="63"/>
      <c r="DM208" s="63"/>
      <c r="DN208" s="63"/>
      <c r="DO208" s="63"/>
      <c r="DP208" s="63"/>
      <c r="DQ208" s="63"/>
      <c r="DR208" s="63"/>
      <c r="DS208" s="63"/>
      <c r="DT208" s="63"/>
      <c r="DU208" s="63"/>
      <c r="DV208" s="63"/>
      <c r="DW208" s="63"/>
      <c r="DX208" s="63"/>
      <c r="DY208" s="63"/>
      <c r="DZ208" s="63"/>
      <c r="EA208" s="63"/>
      <c r="EB208" s="63"/>
      <c r="EC208" s="63"/>
      <c r="ED208" s="63"/>
    </row>
    <row r="209" spans="1:134" s="5" customFormat="1" ht="15" customHeight="1" thickBot="1">
      <c r="A209" s="96" t="s">
        <v>201</v>
      </c>
      <c r="B209" s="89" t="s">
        <v>12</v>
      </c>
      <c r="C209" s="4"/>
      <c r="D209" s="285"/>
      <c r="E209" s="289"/>
      <c r="F209" s="286"/>
      <c r="G209" s="218"/>
      <c r="H209" s="60"/>
      <c r="I209" s="61"/>
      <c r="J209" s="62"/>
      <c r="K209" s="60"/>
      <c r="L209" s="61"/>
      <c r="M209" s="62"/>
      <c r="N209" s="60"/>
      <c r="O209" s="61"/>
      <c r="P209" s="62"/>
      <c r="Q209" s="60"/>
      <c r="R209" s="61"/>
      <c r="S209" s="62"/>
      <c r="T209" s="60"/>
      <c r="U209" s="61"/>
      <c r="V209" s="62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  <c r="CE209" s="63"/>
      <c r="CF209" s="63"/>
      <c r="CG209" s="63"/>
      <c r="CH209" s="63"/>
      <c r="CI209" s="63"/>
      <c r="CJ209" s="63"/>
      <c r="CK209" s="63"/>
      <c r="CL209" s="63"/>
      <c r="CM209" s="63"/>
      <c r="CN209" s="63"/>
      <c r="CO209" s="63"/>
      <c r="CP209" s="63"/>
      <c r="CQ209" s="63"/>
      <c r="CR209" s="63"/>
      <c r="CS209" s="63"/>
      <c r="CT209" s="63"/>
      <c r="CU209" s="63"/>
      <c r="CV209" s="63"/>
      <c r="CW209" s="63"/>
      <c r="CX209" s="63"/>
      <c r="CY209" s="63"/>
      <c r="CZ209" s="63"/>
      <c r="DA209" s="63"/>
      <c r="DB209" s="63"/>
      <c r="DC209" s="63"/>
      <c r="DD209" s="63"/>
      <c r="DE209" s="63"/>
      <c r="DF209" s="63"/>
      <c r="DG209" s="63"/>
      <c r="DH209" s="63"/>
      <c r="DI209" s="63"/>
      <c r="DJ209" s="63"/>
      <c r="DK209" s="63"/>
      <c r="DL209" s="63"/>
      <c r="DM209" s="63"/>
      <c r="DN209" s="63"/>
      <c r="DO209" s="63"/>
      <c r="DP209" s="63"/>
      <c r="DQ209" s="63"/>
      <c r="DR209" s="63"/>
      <c r="DS209" s="63"/>
      <c r="DT209" s="63"/>
      <c r="DU209" s="63"/>
      <c r="DV209" s="63"/>
      <c r="DW209" s="63"/>
      <c r="DX209" s="63"/>
      <c r="DY209" s="63"/>
      <c r="DZ209" s="63"/>
      <c r="EA209" s="63"/>
      <c r="EB209" s="63"/>
      <c r="EC209" s="63"/>
      <c r="ED209" s="63"/>
    </row>
    <row r="210" spans="1:134" s="5" customFormat="1" ht="15" customHeight="1" thickBot="1">
      <c r="A210" s="109" t="s">
        <v>186</v>
      </c>
      <c r="B210" s="324" t="s">
        <v>8</v>
      </c>
      <c r="C210" s="88"/>
      <c r="D210" s="278"/>
      <c r="E210" s="279"/>
      <c r="F210" s="325"/>
      <c r="G210" s="218"/>
      <c r="H210" s="60"/>
      <c r="I210" s="61"/>
      <c r="J210" s="62"/>
      <c r="K210" s="60"/>
      <c r="L210" s="61"/>
      <c r="M210" s="62"/>
      <c r="N210" s="60"/>
      <c r="O210" s="61"/>
      <c r="P210" s="62"/>
      <c r="Q210" s="60"/>
      <c r="R210" s="61"/>
      <c r="S210" s="62"/>
      <c r="T210" s="60"/>
      <c r="U210" s="61"/>
      <c r="V210" s="62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  <c r="CE210" s="63"/>
      <c r="CF210" s="63"/>
      <c r="CG210" s="63"/>
      <c r="CH210" s="63"/>
      <c r="CI210" s="63"/>
      <c r="CJ210" s="63"/>
      <c r="CK210" s="63"/>
      <c r="CL210" s="63"/>
      <c r="CM210" s="63"/>
      <c r="CN210" s="63"/>
      <c r="CO210" s="63"/>
      <c r="CP210" s="63"/>
      <c r="CQ210" s="63"/>
      <c r="CR210" s="63"/>
      <c r="CS210" s="63"/>
      <c r="CT210" s="63"/>
      <c r="CU210" s="63"/>
      <c r="CV210" s="63"/>
      <c r="CW210" s="63"/>
      <c r="CX210" s="63"/>
      <c r="CY210" s="63"/>
      <c r="CZ210" s="63"/>
      <c r="DA210" s="63"/>
      <c r="DB210" s="63"/>
      <c r="DC210" s="63"/>
      <c r="DD210" s="63"/>
      <c r="DE210" s="63"/>
      <c r="DF210" s="63"/>
      <c r="DG210" s="63"/>
      <c r="DH210" s="63"/>
      <c r="DI210" s="63"/>
      <c r="DJ210" s="63"/>
      <c r="DK210" s="63"/>
      <c r="DL210" s="63"/>
      <c r="DM210" s="63"/>
      <c r="DN210" s="63"/>
      <c r="DO210" s="63"/>
      <c r="DP210" s="63"/>
      <c r="DQ210" s="63"/>
      <c r="DR210" s="63"/>
      <c r="DS210" s="63"/>
      <c r="DT210" s="63"/>
      <c r="DU210" s="63"/>
      <c r="DV210" s="63"/>
      <c r="DW210" s="63"/>
      <c r="DX210" s="63"/>
      <c r="DY210" s="63"/>
      <c r="DZ210" s="63"/>
      <c r="EA210" s="63"/>
      <c r="EB210" s="63"/>
      <c r="EC210" s="63"/>
      <c r="ED210" s="63"/>
    </row>
    <row r="211" spans="1:134" s="5" customFormat="1" ht="15" customHeight="1" thickBot="1">
      <c r="A211" s="287" t="str">
        <f>IFERROR((#REF!+D211+E211+F211)/#REF!,"")</f>
        <v/>
      </c>
      <c r="B211" s="108" t="s">
        <v>199</v>
      </c>
      <c r="C211" s="86"/>
      <c r="D211" s="93">
        <f>SUM(D205:D210)</f>
        <v>450074</v>
      </c>
      <c r="E211" s="93">
        <f>SUM(E205:E210)</f>
        <v>0</v>
      </c>
      <c r="F211" s="236">
        <f>SUM(F205:F210)</f>
        <v>0</v>
      </c>
      <c r="G211" s="218"/>
      <c r="H211" s="60"/>
      <c r="I211" s="61"/>
      <c r="J211" s="62"/>
      <c r="K211" s="60"/>
      <c r="L211" s="61"/>
      <c r="M211" s="62"/>
      <c r="N211" s="60"/>
      <c r="O211" s="61"/>
      <c r="P211" s="62"/>
      <c r="Q211" s="60"/>
      <c r="R211" s="61"/>
      <c r="S211" s="62"/>
      <c r="T211" s="60"/>
      <c r="U211" s="61"/>
      <c r="V211" s="62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  <c r="CE211" s="63"/>
      <c r="CF211" s="63"/>
      <c r="CG211" s="63"/>
      <c r="CH211" s="63"/>
      <c r="CI211" s="63"/>
      <c r="CJ211" s="63"/>
      <c r="CK211" s="63"/>
      <c r="CL211" s="63"/>
      <c r="CM211" s="63"/>
      <c r="CN211" s="63"/>
      <c r="CO211" s="63"/>
      <c r="CP211" s="63"/>
      <c r="CQ211" s="63"/>
      <c r="CR211" s="63"/>
      <c r="CS211" s="63"/>
      <c r="CT211" s="63"/>
      <c r="CU211" s="63"/>
      <c r="CV211" s="63"/>
      <c r="CW211" s="63"/>
      <c r="CX211" s="63"/>
      <c r="CY211" s="63"/>
      <c r="CZ211" s="63"/>
      <c r="DA211" s="63"/>
      <c r="DB211" s="63"/>
      <c r="DC211" s="63"/>
      <c r="DD211" s="63"/>
      <c r="DE211" s="63"/>
      <c r="DF211" s="63"/>
      <c r="DG211" s="63"/>
      <c r="DH211" s="63"/>
      <c r="DI211" s="63"/>
      <c r="DJ211" s="63"/>
      <c r="DK211" s="63"/>
      <c r="DL211" s="63"/>
      <c r="DM211" s="63"/>
      <c r="DN211" s="63"/>
      <c r="DO211" s="63"/>
      <c r="DP211" s="63"/>
      <c r="DQ211" s="63"/>
      <c r="DR211" s="63"/>
      <c r="DS211" s="63"/>
      <c r="DT211" s="63"/>
      <c r="DU211" s="63"/>
      <c r="DV211" s="63"/>
      <c r="DW211" s="63"/>
      <c r="DX211" s="63"/>
      <c r="DY211" s="63"/>
      <c r="DZ211" s="63"/>
      <c r="EA211" s="63"/>
      <c r="EB211" s="63"/>
      <c r="EC211" s="63"/>
      <c r="ED211" s="63"/>
    </row>
    <row r="212" spans="1:134" s="18" customFormat="1" ht="16.5" customHeight="1" thickBot="1">
      <c r="A212" s="222"/>
      <c r="B212" s="39" t="s">
        <v>165</v>
      </c>
      <c r="C212" s="40"/>
      <c r="D212" s="41">
        <f>SUM(D20,D25,D33,D41,D48,D55,D71,D83,D98,D113,D127,D135,D141,D146,D149,D157,D165,D168,D174,D180,D185,D190,D203,D211)</f>
        <v>10750000</v>
      </c>
      <c r="E212" s="41">
        <f>SUM(E20,E25,E33,E41,E48,E55,E71,E83,E98,E113,E127,E135,E141,E146,E149,E157,E165,E168,E174,E180,E185,E190,E203,E211)</f>
        <v>0</v>
      </c>
      <c r="F212" s="237">
        <f>SUM(F20,F25,F33,F41,F48,F55,F71,F83,F98,F113,F127,F135,F141,F146,F149,F157,F165,F168,F174,F180,F185,F190,F203,F211)</f>
        <v>0</v>
      </c>
      <c r="G212" s="223"/>
      <c r="H212" s="73"/>
      <c r="I212" s="74"/>
      <c r="J212" s="75"/>
      <c r="K212" s="73"/>
      <c r="L212" s="74"/>
      <c r="M212" s="75"/>
      <c r="N212" s="73"/>
      <c r="O212" s="74"/>
      <c r="P212" s="75"/>
      <c r="Q212" s="73"/>
      <c r="R212" s="74"/>
      <c r="S212" s="75"/>
      <c r="T212" s="73"/>
      <c r="U212" s="74"/>
      <c r="V212" s="75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  <c r="DP212" s="77"/>
      <c r="DQ212" s="77"/>
      <c r="DR212" s="77"/>
      <c r="DS212" s="77"/>
      <c r="DT212" s="77"/>
      <c r="DU212" s="77"/>
      <c r="DV212" s="77"/>
      <c r="DW212" s="77"/>
      <c r="DX212" s="77"/>
      <c r="DY212" s="77"/>
      <c r="DZ212" s="77"/>
      <c r="EA212" s="77"/>
      <c r="EB212" s="77"/>
      <c r="EC212" s="77"/>
      <c r="ED212" s="77"/>
    </row>
    <row r="213" spans="1:134" s="18" customFormat="1" ht="16.5" customHeight="1">
      <c r="A213" s="224"/>
      <c r="B213" s="19" t="s">
        <v>368</v>
      </c>
      <c r="C213" s="4"/>
      <c r="D213" s="162">
        <f>1134873-'main adjacent ONLY'!D213-'main adjacent ONLY'!E213-'main adjacent ONLY'!F213-'NW Fire'!D213-'NW Fire'!E213-'NW Fire'!F213</f>
        <v>1011600.813</v>
      </c>
      <c r="E213" s="163"/>
      <c r="F213" s="163"/>
      <c r="G213" s="223"/>
      <c r="H213" s="73">
        <f>D213</f>
        <v>1011600.813</v>
      </c>
      <c r="I213" s="74"/>
      <c r="J213" s="75"/>
      <c r="K213" s="73">
        <f>H213+'NW Fire'!H213+'main adjacent ONLY'!H213</f>
        <v>1134873</v>
      </c>
      <c r="L213" s="74"/>
      <c r="M213" s="75"/>
      <c r="N213" s="73"/>
      <c r="O213" s="74"/>
      <c r="P213" s="75"/>
      <c r="Q213" s="73"/>
      <c r="R213" s="74"/>
      <c r="S213" s="75"/>
      <c r="T213" s="73"/>
      <c r="U213" s="74"/>
      <c r="V213" s="75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7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  <c r="DP213" s="77"/>
      <c r="DQ213" s="77"/>
      <c r="DR213" s="77"/>
      <c r="DS213" s="77"/>
      <c r="DT213" s="77"/>
      <c r="DU213" s="77"/>
      <c r="DV213" s="77"/>
      <c r="DW213" s="77"/>
      <c r="DX213" s="77"/>
      <c r="DY213" s="77"/>
      <c r="DZ213" s="77"/>
      <c r="EA213" s="77"/>
      <c r="EB213" s="77"/>
      <c r="EC213" s="77"/>
      <c r="ED213" s="77"/>
    </row>
    <row r="214" spans="1:134" s="18" customFormat="1" ht="16.5" customHeight="1">
      <c r="A214" s="224" t="str">
        <f>IFERROR((#REF!/#REF!),"")</f>
        <v/>
      </c>
      <c r="B214" s="19" t="s">
        <v>166</v>
      </c>
      <c r="C214" s="4"/>
      <c r="D214" s="162">
        <f>14842934-14100787</f>
        <v>742147</v>
      </c>
      <c r="E214" s="163"/>
      <c r="F214" s="163"/>
      <c r="G214" s="223"/>
      <c r="H214" s="73"/>
      <c r="I214" s="74"/>
      <c r="J214" s="75"/>
      <c r="K214" s="73"/>
      <c r="L214" s="74"/>
      <c r="M214" s="75"/>
      <c r="N214" s="73"/>
      <c r="O214" s="74"/>
      <c r="P214" s="75"/>
      <c r="Q214" s="73"/>
      <c r="R214" s="74"/>
      <c r="S214" s="75"/>
      <c r="T214" s="73"/>
      <c r="U214" s="74"/>
      <c r="V214" s="75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7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</row>
    <row r="215" spans="1:134" s="18" customFormat="1" ht="16.5" customHeight="1">
      <c r="A215" s="224"/>
      <c r="B215" s="19" t="s">
        <v>369</v>
      </c>
      <c r="C215" s="4"/>
      <c r="D215" s="162"/>
      <c r="E215" s="163"/>
      <c r="F215" s="163"/>
      <c r="G215" s="223"/>
      <c r="H215" s="73"/>
      <c r="I215" s="74"/>
      <c r="J215" s="75"/>
      <c r="K215" s="73"/>
      <c r="L215" s="74"/>
      <c r="M215" s="75"/>
      <c r="N215" s="73"/>
      <c r="O215" s="74"/>
      <c r="P215" s="75"/>
      <c r="Q215" s="73"/>
      <c r="R215" s="74"/>
      <c r="S215" s="75"/>
      <c r="T215" s="73"/>
      <c r="U215" s="74"/>
      <c r="V215" s="75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7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  <c r="DP215" s="77"/>
      <c r="DQ215" s="77"/>
      <c r="DR215" s="77"/>
      <c r="DS215" s="77"/>
      <c r="DT215" s="77"/>
      <c r="DU215" s="77"/>
      <c r="DV215" s="77"/>
      <c r="DW215" s="77"/>
      <c r="DX215" s="77"/>
      <c r="DY215" s="77"/>
      <c r="DZ215" s="77"/>
      <c r="EA215" s="77"/>
      <c r="EB215" s="77"/>
      <c r="EC215" s="77"/>
      <c r="ED215" s="77"/>
    </row>
    <row r="216" spans="1:134" s="18" customFormat="1" ht="16.5" customHeight="1">
      <c r="A216" s="224"/>
      <c r="B216" s="19" t="s">
        <v>376</v>
      </c>
      <c r="C216" s="4"/>
      <c r="D216" s="162">
        <f>154700+1172139-1</f>
        <v>1326838</v>
      </c>
      <c r="E216" s="163"/>
      <c r="F216" s="163"/>
      <c r="G216" s="223"/>
      <c r="H216" s="73"/>
      <c r="I216" s="74"/>
      <c r="J216" s="75"/>
      <c r="K216" s="73"/>
      <c r="L216" s="74"/>
      <c r="M216" s="75"/>
      <c r="N216" s="73"/>
      <c r="O216" s="74"/>
      <c r="P216" s="75"/>
      <c r="Q216" s="73"/>
      <c r="R216" s="74"/>
      <c r="S216" s="75"/>
      <c r="T216" s="73"/>
      <c r="U216" s="74"/>
      <c r="V216" s="75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</row>
    <row r="217" spans="1:134" ht="15" customHeight="1">
      <c r="A217" s="224" t="str">
        <f>IFERROR((#REF!/#REF!),"")</f>
        <v/>
      </c>
      <c r="B217" s="326" t="s">
        <v>167</v>
      </c>
      <c r="C217" s="21"/>
      <c r="D217" s="162">
        <f>371073+296859+148429</f>
        <v>816361</v>
      </c>
      <c r="E217" s="163"/>
      <c r="F217" s="163"/>
      <c r="G217" s="218"/>
      <c r="H217" s="60"/>
      <c r="I217" s="61"/>
      <c r="J217" s="62"/>
      <c r="K217" s="60"/>
      <c r="L217" s="61"/>
      <c r="M217" s="62"/>
      <c r="N217" s="60"/>
      <c r="O217" s="61"/>
      <c r="P217" s="62"/>
      <c r="Q217" s="60"/>
      <c r="R217" s="61"/>
      <c r="S217" s="62"/>
      <c r="T217" s="60"/>
      <c r="U217" s="61"/>
      <c r="V217" s="62"/>
    </row>
    <row r="218" spans="1:134" s="23" customFormat="1" ht="15" customHeight="1">
      <c r="A218" s="225" t="str">
        <f>IFERROR((#REF!/#REF!),"")</f>
        <v/>
      </c>
      <c r="B218" s="327" t="s">
        <v>168</v>
      </c>
      <c r="C218" s="21"/>
      <c r="D218" s="164">
        <f>13297707-12893199</f>
        <v>404508</v>
      </c>
      <c r="E218" s="165"/>
      <c r="F218" s="165"/>
      <c r="G218" s="218"/>
      <c r="H218" s="78"/>
      <c r="I218" s="61"/>
      <c r="J218" s="62"/>
      <c r="K218" s="78"/>
      <c r="L218" s="61"/>
      <c r="M218" s="62"/>
      <c r="N218" s="78"/>
      <c r="O218" s="61"/>
      <c r="P218" s="62"/>
      <c r="Q218" s="78"/>
      <c r="R218" s="61"/>
      <c r="S218" s="62"/>
      <c r="T218" s="78"/>
      <c r="U218" s="61"/>
      <c r="V218" s="62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  <c r="BA218" s="79"/>
      <c r="BB218" s="79"/>
      <c r="BC218" s="79"/>
      <c r="BD218" s="79"/>
      <c r="BE218" s="79"/>
      <c r="BF218" s="79"/>
      <c r="BG218" s="79"/>
      <c r="BH218" s="79"/>
      <c r="BI218" s="79"/>
      <c r="BJ218" s="79"/>
      <c r="BK218" s="79"/>
      <c r="BL218" s="79"/>
      <c r="BM218" s="79"/>
      <c r="BN218" s="79"/>
      <c r="BO218" s="79"/>
      <c r="BP218" s="79"/>
      <c r="BQ218" s="79"/>
      <c r="BR218" s="79"/>
      <c r="BS218" s="79"/>
      <c r="BT218" s="79"/>
      <c r="BU218" s="79"/>
      <c r="BV218" s="79"/>
      <c r="BW218" s="79"/>
      <c r="BX218" s="79"/>
      <c r="BY218" s="79"/>
      <c r="BZ218" s="79"/>
      <c r="CA218" s="79"/>
      <c r="CB218" s="79"/>
      <c r="CC218" s="79"/>
      <c r="CD218" s="79"/>
      <c r="CE218" s="79"/>
      <c r="CF218" s="79"/>
      <c r="CG218" s="79"/>
      <c r="CH218" s="79"/>
      <c r="CI218" s="79"/>
      <c r="CJ218" s="79"/>
      <c r="CK218" s="79"/>
      <c r="CL218" s="79"/>
      <c r="CM218" s="79"/>
      <c r="CN218" s="79"/>
      <c r="CO218" s="79"/>
      <c r="CP218" s="79"/>
      <c r="CQ218" s="79"/>
      <c r="CR218" s="79"/>
      <c r="CS218" s="79"/>
      <c r="CT218" s="79"/>
      <c r="CU218" s="79"/>
      <c r="CV218" s="79"/>
      <c r="CW218" s="79"/>
      <c r="CX218" s="79"/>
      <c r="CY218" s="79"/>
      <c r="CZ218" s="79"/>
      <c r="DA218" s="79"/>
      <c r="DB218" s="79"/>
      <c r="DC218" s="79"/>
      <c r="DD218" s="79"/>
      <c r="DE218" s="79"/>
      <c r="DF218" s="79"/>
      <c r="DG218" s="79"/>
      <c r="DH218" s="79"/>
      <c r="DI218" s="79"/>
      <c r="DJ218" s="79"/>
      <c r="DK218" s="79"/>
      <c r="DL218" s="79"/>
      <c r="DM218" s="79"/>
      <c r="DN218" s="79"/>
      <c r="DO218" s="79"/>
      <c r="DP218" s="79"/>
      <c r="DQ218" s="79"/>
      <c r="DR218" s="79"/>
      <c r="DS218" s="79"/>
      <c r="DT218" s="79"/>
      <c r="DU218" s="79"/>
      <c r="DV218" s="79"/>
      <c r="DW218" s="79"/>
      <c r="DX218" s="79"/>
      <c r="DY218" s="79"/>
      <c r="DZ218" s="79"/>
      <c r="EA218" s="79"/>
      <c r="EB218" s="79"/>
      <c r="EC218" s="79"/>
      <c r="ED218" s="79"/>
    </row>
    <row r="219" spans="1:134" s="23" customFormat="1" ht="15" customHeight="1">
      <c r="A219" s="225" t="str">
        <f>IFERROR((#REF!/#REF!),"")</f>
        <v/>
      </c>
      <c r="B219" s="24" t="s">
        <v>169</v>
      </c>
      <c r="C219" s="21"/>
      <c r="D219" s="164"/>
      <c r="E219" s="165"/>
      <c r="F219" s="165"/>
      <c r="G219" s="218"/>
      <c r="H219" s="78"/>
      <c r="I219" s="61"/>
      <c r="J219" s="62"/>
      <c r="K219" s="78"/>
      <c r="L219" s="61"/>
      <c r="M219" s="62"/>
      <c r="N219" s="78"/>
      <c r="O219" s="61"/>
      <c r="P219" s="62"/>
      <c r="Q219" s="78"/>
      <c r="R219" s="61"/>
      <c r="S219" s="62"/>
      <c r="T219" s="78"/>
      <c r="U219" s="61"/>
      <c r="V219" s="62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  <c r="AW219" s="79"/>
      <c r="AX219" s="79"/>
      <c r="AY219" s="79"/>
      <c r="AZ219" s="79"/>
      <c r="BA219" s="79"/>
      <c r="BB219" s="79"/>
      <c r="BC219" s="79"/>
      <c r="BD219" s="79"/>
      <c r="BE219" s="79"/>
      <c r="BF219" s="79"/>
      <c r="BG219" s="79"/>
      <c r="BH219" s="79"/>
      <c r="BI219" s="79"/>
      <c r="BJ219" s="79"/>
      <c r="BK219" s="79"/>
      <c r="BL219" s="79"/>
      <c r="BM219" s="79"/>
      <c r="BN219" s="79"/>
      <c r="BO219" s="79"/>
      <c r="BP219" s="79"/>
      <c r="BQ219" s="79"/>
      <c r="BR219" s="79"/>
      <c r="BS219" s="79"/>
      <c r="BT219" s="79"/>
      <c r="BU219" s="79"/>
      <c r="BV219" s="79"/>
      <c r="BW219" s="79"/>
      <c r="BX219" s="79"/>
      <c r="BY219" s="79"/>
      <c r="BZ219" s="79"/>
      <c r="CA219" s="79"/>
      <c r="CB219" s="79"/>
      <c r="CC219" s="79"/>
      <c r="CD219" s="79"/>
      <c r="CE219" s="79"/>
      <c r="CF219" s="79"/>
      <c r="CG219" s="79"/>
      <c r="CH219" s="79"/>
      <c r="CI219" s="79"/>
      <c r="CJ219" s="79"/>
      <c r="CK219" s="79"/>
      <c r="CL219" s="79"/>
      <c r="CM219" s="79"/>
      <c r="CN219" s="79"/>
      <c r="CO219" s="79"/>
      <c r="CP219" s="79"/>
      <c r="CQ219" s="79"/>
      <c r="CR219" s="79"/>
      <c r="CS219" s="79"/>
      <c r="CT219" s="79"/>
      <c r="CU219" s="79"/>
      <c r="CV219" s="79"/>
      <c r="CW219" s="79"/>
      <c r="CX219" s="79"/>
      <c r="CY219" s="79"/>
      <c r="CZ219" s="79"/>
      <c r="DA219" s="79"/>
      <c r="DB219" s="79"/>
      <c r="DC219" s="79"/>
      <c r="DD219" s="79"/>
      <c r="DE219" s="79"/>
      <c r="DF219" s="79"/>
      <c r="DG219" s="79"/>
      <c r="DH219" s="79"/>
      <c r="DI219" s="79"/>
      <c r="DJ219" s="79"/>
      <c r="DK219" s="79"/>
      <c r="DL219" s="79"/>
      <c r="DM219" s="79"/>
      <c r="DN219" s="79"/>
      <c r="DO219" s="79"/>
      <c r="DP219" s="79"/>
      <c r="DQ219" s="79"/>
      <c r="DR219" s="79"/>
      <c r="DS219" s="79"/>
      <c r="DT219" s="79"/>
      <c r="DU219" s="79"/>
      <c r="DV219" s="79"/>
      <c r="DW219" s="79"/>
      <c r="DX219" s="79"/>
      <c r="DY219" s="79"/>
      <c r="DZ219" s="79"/>
      <c r="EA219" s="79"/>
      <c r="EB219" s="79"/>
      <c r="EC219" s="79"/>
      <c r="ED219" s="79"/>
    </row>
    <row r="220" spans="1:134" s="23" customFormat="1" ht="15" customHeight="1" thickBot="1">
      <c r="A220" s="226" t="str">
        <f>IFERROR((#REF!/#REF!),"")</f>
        <v/>
      </c>
      <c r="B220" s="328" t="s">
        <v>170</v>
      </c>
      <c r="C220" s="21"/>
      <c r="D220" s="166">
        <f>14100787-13297707</f>
        <v>803080</v>
      </c>
      <c r="E220" s="167"/>
      <c r="F220" s="167"/>
      <c r="G220" s="218"/>
      <c r="H220" s="78"/>
      <c r="I220" s="61"/>
      <c r="J220" s="62"/>
      <c r="K220" s="78"/>
      <c r="L220" s="61"/>
      <c r="M220" s="62"/>
      <c r="N220" s="78"/>
      <c r="O220" s="61"/>
      <c r="P220" s="62"/>
      <c r="Q220" s="78"/>
      <c r="R220" s="61"/>
      <c r="S220" s="62"/>
      <c r="T220" s="78"/>
      <c r="U220" s="61"/>
      <c r="V220" s="62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  <c r="BA220" s="79"/>
      <c r="BB220" s="79"/>
      <c r="BC220" s="79"/>
      <c r="BD220" s="79"/>
      <c r="BE220" s="79"/>
      <c r="BF220" s="79"/>
      <c r="BG220" s="79"/>
      <c r="BH220" s="79"/>
      <c r="BI220" s="79"/>
      <c r="BJ220" s="79"/>
      <c r="BK220" s="79"/>
      <c r="BL220" s="79"/>
      <c r="BM220" s="79"/>
      <c r="BN220" s="79"/>
      <c r="BO220" s="79"/>
      <c r="BP220" s="79"/>
      <c r="BQ220" s="79"/>
      <c r="BR220" s="79"/>
      <c r="BS220" s="79"/>
      <c r="BT220" s="79"/>
      <c r="BU220" s="79"/>
      <c r="BV220" s="79"/>
      <c r="BW220" s="79"/>
      <c r="BX220" s="79"/>
      <c r="BY220" s="79"/>
      <c r="BZ220" s="79"/>
      <c r="CA220" s="79"/>
      <c r="CB220" s="79"/>
      <c r="CC220" s="79"/>
      <c r="CD220" s="79"/>
      <c r="CE220" s="79"/>
      <c r="CF220" s="79"/>
      <c r="CG220" s="79"/>
      <c r="CH220" s="79"/>
      <c r="CI220" s="79"/>
      <c r="CJ220" s="79"/>
      <c r="CK220" s="79"/>
      <c r="CL220" s="79"/>
      <c r="CM220" s="79"/>
      <c r="CN220" s="79"/>
      <c r="CO220" s="79"/>
      <c r="CP220" s="79"/>
      <c r="CQ220" s="79"/>
      <c r="CR220" s="79"/>
      <c r="CS220" s="79"/>
      <c r="CT220" s="79"/>
      <c r="CU220" s="79"/>
      <c r="CV220" s="79"/>
      <c r="CW220" s="79"/>
      <c r="CX220" s="79"/>
      <c r="CY220" s="79"/>
      <c r="CZ220" s="79"/>
      <c r="DA220" s="79"/>
      <c r="DB220" s="79"/>
      <c r="DC220" s="79"/>
      <c r="DD220" s="79"/>
      <c r="DE220" s="79"/>
      <c r="DF220" s="79"/>
      <c r="DG220" s="79"/>
      <c r="DH220" s="79"/>
      <c r="DI220" s="79"/>
      <c r="DJ220" s="79"/>
      <c r="DK220" s="79"/>
      <c r="DL220" s="79"/>
      <c r="DM220" s="79"/>
      <c r="DN220" s="79"/>
      <c r="DO220" s="79"/>
      <c r="DP220" s="79"/>
      <c r="DQ220" s="79"/>
      <c r="DR220" s="79"/>
      <c r="DS220" s="79"/>
      <c r="DT220" s="79"/>
      <c r="DU220" s="79"/>
      <c r="DV220" s="79"/>
      <c r="DW220" s="79"/>
      <c r="DX220" s="79"/>
      <c r="DY220" s="79"/>
      <c r="DZ220" s="79"/>
      <c r="EA220" s="79"/>
      <c r="EB220" s="79"/>
      <c r="EC220" s="79"/>
      <c r="ED220" s="79"/>
    </row>
    <row r="221" spans="1:134" s="23" customFormat="1" ht="15" customHeight="1" thickBot="1">
      <c r="A221" s="329"/>
      <c r="B221" s="243" t="s">
        <v>165</v>
      </c>
      <c r="C221" s="26"/>
      <c r="D221" s="27">
        <f>SUM(D213:D220)</f>
        <v>5104534.8130000001</v>
      </c>
      <c r="E221" s="27">
        <f>SUM(E213:E220)</f>
        <v>0</v>
      </c>
      <c r="F221" s="27">
        <f>SUM(F213:F220)</f>
        <v>0</v>
      </c>
      <c r="G221" s="228"/>
      <c r="H221" s="78"/>
      <c r="I221" s="61"/>
      <c r="J221" s="62"/>
      <c r="K221" s="78"/>
      <c r="L221" s="61"/>
      <c r="M221" s="62"/>
      <c r="N221" s="78"/>
      <c r="O221" s="61"/>
      <c r="P221" s="62"/>
      <c r="Q221" s="78"/>
      <c r="R221" s="61"/>
      <c r="S221" s="62"/>
      <c r="T221" s="78"/>
      <c r="U221" s="61"/>
      <c r="V221" s="62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U221" s="79"/>
      <c r="AV221" s="79"/>
      <c r="AW221" s="79"/>
      <c r="AX221" s="79"/>
      <c r="AY221" s="79"/>
      <c r="AZ221" s="79"/>
      <c r="BA221" s="79"/>
      <c r="BB221" s="79"/>
      <c r="BC221" s="79"/>
      <c r="BD221" s="79"/>
      <c r="BE221" s="79"/>
      <c r="BF221" s="79"/>
      <c r="BG221" s="79"/>
      <c r="BH221" s="79"/>
      <c r="BI221" s="79"/>
      <c r="BJ221" s="79"/>
      <c r="BK221" s="79"/>
      <c r="BL221" s="79"/>
      <c r="BM221" s="79"/>
      <c r="BN221" s="79"/>
      <c r="BO221" s="79"/>
      <c r="BP221" s="79"/>
      <c r="BQ221" s="79"/>
      <c r="BR221" s="79"/>
      <c r="BS221" s="79"/>
      <c r="BT221" s="79"/>
      <c r="BU221" s="79"/>
      <c r="BV221" s="79"/>
      <c r="BW221" s="79"/>
      <c r="BX221" s="79"/>
      <c r="BY221" s="79"/>
      <c r="BZ221" s="79"/>
      <c r="CA221" s="79"/>
      <c r="CB221" s="79"/>
      <c r="CC221" s="79"/>
      <c r="CD221" s="79"/>
      <c r="CE221" s="79"/>
      <c r="CF221" s="79"/>
      <c r="CG221" s="79"/>
      <c r="CH221" s="79"/>
      <c r="CI221" s="79"/>
      <c r="CJ221" s="79"/>
      <c r="CK221" s="79"/>
      <c r="CL221" s="79"/>
      <c r="CM221" s="79"/>
      <c r="CN221" s="79"/>
      <c r="CO221" s="79"/>
      <c r="CP221" s="79"/>
      <c r="CQ221" s="79"/>
      <c r="CR221" s="79"/>
      <c r="CS221" s="79"/>
      <c r="CT221" s="79"/>
      <c r="CU221" s="79"/>
      <c r="CV221" s="79"/>
      <c r="CW221" s="79"/>
      <c r="CX221" s="79"/>
      <c r="CY221" s="79"/>
      <c r="CZ221" s="79"/>
      <c r="DA221" s="79"/>
      <c r="DB221" s="79"/>
      <c r="DC221" s="79"/>
      <c r="DD221" s="79"/>
      <c r="DE221" s="79"/>
      <c r="DF221" s="79"/>
      <c r="DG221" s="79"/>
      <c r="DH221" s="79"/>
      <c r="DI221" s="79"/>
      <c r="DJ221" s="79"/>
      <c r="DK221" s="79"/>
      <c r="DL221" s="79"/>
      <c r="DM221" s="79"/>
      <c r="DN221" s="79"/>
      <c r="DO221" s="79"/>
      <c r="DP221" s="79"/>
      <c r="DQ221" s="79"/>
      <c r="DR221" s="79"/>
      <c r="DS221" s="79"/>
      <c r="DT221" s="79"/>
      <c r="DU221" s="79"/>
      <c r="DV221" s="79"/>
      <c r="DW221" s="79"/>
      <c r="DX221" s="79"/>
      <c r="DY221" s="79"/>
      <c r="DZ221" s="79"/>
      <c r="EA221" s="79"/>
      <c r="EB221" s="79"/>
      <c r="EC221" s="79"/>
      <c r="ED221" s="79"/>
    </row>
    <row r="222" spans="1:134" s="23" customFormat="1" ht="15" customHeight="1" thickBot="1">
      <c r="A222" s="330"/>
      <c r="B222" s="244" t="s">
        <v>383</v>
      </c>
      <c r="C222" s="239"/>
      <c r="D222" s="240">
        <f>D212+D221</f>
        <v>15854534.813000001</v>
      </c>
      <c r="E222" s="240">
        <f>E212+E221</f>
        <v>0</v>
      </c>
      <c r="F222" s="240">
        <f>F212+F221</f>
        <v>0</v>
      </c>
      <c r="G222" s="228"/>
      <c r="H222" s="78"/>
      <c r="I222" s="61"/>
      <c r="J222" s="62"/>
      <c r="K222" s="78"/>
      <c r="L222" s="61"/>
      <c r="M222" s="62"/>
      <c r="N222" s="78"/>
      <c r="O222" s="61"/>
      <c r="P222" s="62"/>
      <c r="Q222" s="78"/>
      <c r="R222" s="61"/>
      <c r="S222" s="62"/>
      <c r="T222" s="78"/>
      <c r="U222" s="61"/>
      <c r="V222" s="62"/>
      <c r="W222" s="79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  <c r="AP222" s="79"/>
      <c r="AQ222" s="79"/>
      <c r="AR222" s="79"/>
      <c r="AS222" s="79"/>
      <c r="AT222" s="79"/>
      <c r="AU222" s="79"/>
      <c r="AV222" s="79"/>
      <c r="AW222" s="79"/>
      <c r="AX222" s="79"/>
      <c r="AY222" s="79"/>
      <c r="AZ222" s="79"/>
      <c r="BA222" s="79"/>
      <c r="BB222" s="79"/>
      <c r="BC222" s="79"/>
      <c r="BD222" s="79"/>
      <c r="BE222" s="79"/>
      <c r="BF222" s="79"/>
      <c r="BG222" s="79"/>
      <c r="BH222" s="79"/>
      <c r="BI222" s="79"/>
      <c r="BJ222" s="79"/>
      <c r="BK222" s="79"/>
      <c r="BL222" s="79"/>
      <c r="BM222" s="79"/>
      <c r="BN222" s="79"/>
      <c r="BO222" s="79"/>
      <c r="BP222" s="79"/>
      <c r="BQ222" s="79"/>
      <c r="BR222" s="79"/>
      <c r="BS222" s="79"/>
      <c r="BT222" s="79"/>
      <c r="BU222" s="79"/>
      <c r="BV222" s="79"/>
      <c r="BW222" s="79"/>
      <c r="BX222" s="79"/>
      <c r="BY222" s="79"/>
      <c r="BZ222" s="79"/>
      <c r="CA222" s="79"/>
      <c r="CB222" s="79"/>
      <c r="CC222" s="79"/>
      <c r="CD222" s="79"/>
      <c r="CE222" s="79"/>
      <c r="CF222" s="79"/>
      <c r="CG222" s="79"/>
      <c r="CH222" s="79"/>
      <c r="CI222" s="79"/>
      <c r="CJ222" s="79"/>
      <c r="CK222" s="79"/>
      <c r="CL222" s="79"/>
      <c r="CM222" s="79"/>
      <c r="CN222" s="79"/>
      <c r="CO222" s="79"/>
      <c r="CP222" s="79"/>
      <c r="CQ222" s="79"/>
      <c r="CR222" s="79"/>
      <c r="CS222" s="79"/>
      <c r="CT222" s="79"/>
      <c r="CU222" s="79"/>
      <c r="CV222" s="79"/>
      <c r="CW222" s="79"/>
      <c r="CX222" s="79"/>
      <c r="CY222" s="79"/>
      <c r="CZ222" s="79"/>
      <c r="DA222" s="79"/>
      <c r="DB222" s="79"/>
      <c r="DC222" s="79"/>
      <c r="DD222" s="79"/>
      <c r="DE222" s="79"/>
      <c r="DF222" s="79"/>
      <c r="DG222" s="79"/>
      <c r="DH222" s="79"/>
      <c r="DI222" s="79"/>
      <c r="DJ222" s="79"/>
      <c r="DK222" s="79"/>
      <c r="DL222" s="79"/>
      <c r="DM222" s="79"/>
      <c r="DN222" s="79"/>
      <c r="DO222" s="79"/>
      <c r="DP222" s="79"/>
      <c r="DQ222" s="79"/>
      <c r="DR222" s="79"/>
      <c r="DS222" s="79"/>
      <c r="DT222" s="79"/>
      <c r="DU222" s="79"/>
      <c r="DV222" s="79"/>
      <c r="DW222" s="79"/>
      <c r="DX222" s="79"/>
      <c r="DY222" s="79"/>
      <c r="DZ222" s="79"/>
      <c r="EA222" s="79"/>
      <c r="EB222" s="79"/>
      <c r="EC222" s="79"/>
      <c r="ED222" s="79"/>
    </row>
    <row r="223" spans="1:134" ht="18.75" thickBot="1">
      <c r="A223" s="229" t="str">
        <f>IFERROR((A20+A25+A33+A41+A48+A55+A71+A83+A98+A113+A127+A135+A141+A146+A149+A157+A165+A168+A174+A180+A185+A190+A203+A211+A214+A217+A218+A219+A220),"")</f>
        <v/>
      </c>
      <c r="B223" s="38" t="s">
        <v>385</v>
      </c>
      <c r="C223" s="245"/>
      <c r="D223" s="246">
        <f>SUM(D222:F222)</f>
        <v>15854534.813000001</v>
      </c>
      <c r="E223" s="246"/>
      <c r="F223" s="247"/>
      <c r="G223" s="230"/>
      <c r="H223" s="49"/>
      <c r="I223" s="49"/>
      <c r="J223" s="49"/>
      <c r="K223" s="251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</row>
    <row r="224" spans="1:134" ht="21.75" customHeight="1" thickBot="1">
      <c r="A224" s="241"/>
      <c r="B224" s="242" t="s">
        <v>384</v>
      </c>
      <c r="C224" s="248"/>
      <c r="D224" s="249">
        <f>SUM(E222:F222)</f>
        <v>0</v>
      </c>
      <c r="E224" s="249"/>
      <c r="F224" s="250"/>
      <c r="G224" s="230"/>
      <c r="H224" s="49"/>
      <c r="I224" s="49"/>
      <c r="J224" s="49"/>
      <c r="K224" s="251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</row>
    <row r="225" spans="3:134">
      <c r="C225"/>
      <c r="D225"/>
      <c r="E225"/>
      <c r="F225"/>
      <c r="G225" s="28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</row>
    <row r="226" spans="3:134">
      <c r="C226"/>
      <c r="D226"/>
      <c r="E226"/>
      <c r="F226"/>
      <c r="G226" s="28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</row>
    <row r="227" spans="3:134">
      <c r="C227"/>
      <c r="D227"/>
      <c r="E227"/>
      <c r="F227"/>
      <c r="G227" s="28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</row>
    <row r="228" spans="3:134">
      <c r="C228"/>
      <c r="D228"/>
      <c r="E228"/>
      <c r="F228"/>
      <c r="G228" s="28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</row>
    <row r="229" spans="3:134">
      <c r="C229"/>
      <c r="D229"/>
      <c r="E229"/>
      <c r="F229"/>
      <c r="G229" s="28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</row>
    <row r="230" spans="3:134">
      <c r="C230"/>
      <c r="D230"/>
      <c r="E230"/>
      <c r="F230"/>
      <c r="G230" s="28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</row>
    <row r="231" spans="3:134">
      <c r="C231"/>
      <c r="D231"/>
      <c r="E231"/>
      <c r="F231"/>
      <c r="G231" s="28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</row>
    <row r="232" spans="3:134">
      <c r="C232"/>
      <c r="D232"/>
      <c r="E232"/>
      <c r="F232"/>
      <c r="G232" s="28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</row>
    <row r="233" spans="3:134">
      <c r="C233"/>
      <c r="D233"/>
      <c r="E233"/>
      <c r="F233"/>
      <c r="G233" s="28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</row>
    <row r="234" spans="3:134">
      <c r="C234"/>
      <c r="D234"/>
      <c r="E234"/>
      <c r="F234"/>
      <c r="G234" s="28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</row>
    <row r="235" spans="3:134">
      <c r="C235"/>
      <c r="D235"/>
      <c r="E235"/>
      <c r="F235"/>
      <c r="G235" s="28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</row>
    <row r="236" spans="3:134">
      <c r="C236"/>
      <c r="D236"/>
      <c r="E236"/>
      <c r="F236"/>
      <c r="G236" s="28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</row>
    <row r="237" spans="3:134">
      <c r="C237"/>
      <c r="D237"/>
      <c r="E237"/>
      <c r="F237"/>
      <c r="G237" s="28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</row>
    <row r="238" spans="3:134">
      <c r="C238"/>
      <c r="D238"/>
      <c r="E238"/>
      <c r="F238"/>
      <c r="G238" s="28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</row>
    <row r="239" spans="3:134">
      <c r="C239"/>
      <c r="D239"/>
      <c r="E239"/>
      <c r="F239"/>
      <c r="G239" s="28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</row>
    <row r="240" spans="3:134">
      <c r="C240"/>
      <c r="D240"/>
      <c r="E240"/>
      <c r="F240"/>
      <c r="G240" s="28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</row>
    <row r="241" spans="3:134">
      <c r="C241"/>
      <c r="D241"/>
      <c r="E241"/>
      <c r="F241"/>
      <c r="G241" s="28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</row>
    <row r="242" spans="3:134">
      <c r="C242"/>
      <c r="D242"/>
      <c r="E242"/>
      <c r="F242"/>
      <c r="G242" s="28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</row>
    <row r="243" spans="3:134">
      <c r="C243"/>
      <c r="D243"/>
      <c r="E243"/>
      <c r="F243"/>
      <c r="G243" s="28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</row>
    <row r="244" spans="3:134">
      <c r="C244"/>
      <c r="D244"/>
      <c r="E244"/>
      <c r="F244"/>
      <c r="G244" s="28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</row>
    <row r="245" spans="3:134">
      <c r="C245"/>
      <c r="D245"/>
      <c r="E245"/>
      <c r="F245"/>
      <c r="G245" s="28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</row>
    <row r="246" spans="3:134">
      <c r="C246"/>
      <c r="D246"/>
      <c r="E246"/>
      <c r="F246"/>
      <c r="G246" s="28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</row>
    <row r="247" spans="3:134">
      <c r="C247"/>
      <c r="D247"/>
      <c r="E247"/>
      <c r="F247"/>
      <c r="G247" s="28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</row>
    <row r="248" spans="3:134">
      <c r="C248"/>
      <c r="D248"/>
      <c r="E248"/>
      <c r="F248"/>
      <c r="G248" s="28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</row>
    <row r="249" spans="3:134">
      <c r="C249"/>
      <c r="D249"/>
      <c r="E249"/>
      <c r="F249"/>
      <c r="G249" s="28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</row>
    <row r="250" spans="3:134">
      <c r="C250"/>
      <c r="D250"/>
      <c r="E250"/>
      <c r="F250"/>
      <c r="G250" s="28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</row>
    <row r="251" spans="3:134">
      <c r="C251"/>
      <c r="D251"/>
      <c r="E251"/>
      <c r="F251"/>
      <c r="G251" s="28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</row>
    <row r="252" spans="3:134">
      <c r="C252"/>
      <c r="D252"/>
      <c r="E252"/>
      <c r="F252"/>
      <c r="G252" s="28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</row>
    <row r="253" spans="3:134">
      <c r="C253"/>
      <c r="D253"/>
      <c r="E253"/>
      <c r="F253"/>
      <c r="G253" s="28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</row>
    <row r="254" spans="3:134">
      <c r="C254"/>
      <c r="D254"/>
      <c r="E254"/>
      <c r="F254"/>
      <c r="G254" s="28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</row>
    <row r="255" spans="3:134">
      <c r="C255"/>
      <c r="D255"/>
      <c r="E255"/>
      <c r="F255"/>
      <c r="G255" s="28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</row>
    <row r="256" spans="3:134">
      <c r="C256"/>
      <c r="D256"/>
      <c r="E256"/>
      <c r="F256"/>
      <c r="G256" s="28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</row>
    <row r="257" spans="3:134">
      <c r="C257"/>
      <c r="D257"/>
      <c r="E257"/>
      <c r="F257"/>
      <c r="G257" s="28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</row>
    <row r="258" spans="3:134">
      <c r="C258"/>
      <c r="D258"/>
      <c r="E258"/>
      <c r="F258"/>
      <c r="G258" s="28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</row>
    <row r="259" spans="3:134">
      <c r="C259"/>
      <c r="D259"/>
      <c r="E259"/>
      <c r="F259"/>
      <c r="G259" s="28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</row>
    <row r="260" spans="3:134">
      <c r="C260"/>
      <c r="D260"/>
      <c r="E260"/>
      <c r="F260"/>
      <c r="G260" s="28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</row>
    <row r="261" spans="3:134">
      <c r="C261"/>
      <c r="D261"/>
      <c r="E261"/>
      <c r="F261"/>
      <c r="G261" s="28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</row>
    <row r="262" spans="3:134">
      <c r="C262"/>
      <c r="D262"/>
      <c r="E262"/>
      <c r="F262"/>
      <c r="G262" s="28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</row>
    <row r="263" spans="3:134">
      <c r="C263"/>
      <c r="D263"/>
      <c r="E263"/>
      <c r="F263"/>
      <c r="G263" s="28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</row>
    <row r="264" spans="3:134">
      <c r="C264"/>
      <c r="D264"/>
      <c r="E264"/>
      <c r="F264"/>
      <c r="G264" s="28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</row>
    <row r="265" spans="3:134">
      <c r="C265"/>
      <c r="D265"/>
      <c r="E265"/>
      <c r="F265"/>
      <c r="G265" s="28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</row>
    <row r="266" spans="3:134">
      <c r="C266"/>
      <c r="D266"/>
      <c r="E266"/>
      <c r="F266"/>
      <c r="G266" s="28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</row>
    <row r="267" spans="3:134">
      <c r="C267"/>
      <c r="D267"/>
      <c r="E267"/>
      <c r="F267"/>
      <c r="G267" s="28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</row>
    <row r="268" spans="3:134">
      <c r="C268"/>
      <c r="D268"/>
      <c r="E268"/>
      <c r="F268"/>
      <c r="G268" s="28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</row>
    <row r="269" spans="3:134">
      <c r="C269"/>
      <c r="D269"/>
      <c r="E269"/>
      <c r="F269"/>
      <c r="G269" s="28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</row>
    <row r="270" spans="3:134">
      <c r="C270"/>
      <c r="D270"/>
      <c r="E270"/>
      <c r="F270"/>
      <c r="G270" s="28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</row>
    <row r="271" spans="3:134">
      <c r="C271"/>
      <c r="D271"/>
      <c r="E271"/>
      <c r="F271"/>
      <c r="G271" s="28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</row>
    <row r="272" spans="3:134">
      <c r="C272"/>
      <c r="D272"/>
      <c r="E272"/>
      <c r="F272"/>
      <c r="G272" s="28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</row>
    <row r="273" spans="3:134">
      <c r="C273"/>
      <c r="D273"/>
      <c r="E273"/>
      <c r="F273"/>
      <c r="G273" s="28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</row>
    <row r="274" spans="3:134">
      <c r="C274"/>
      <c r="D274"/>
      <c r="E274"/>
      <c r="F274"/>
      <c r="G274" s="28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</row>
    <row r="275" spans="3:134">
      <c r="C275"/>
      <c r="D275"/>
      <c r="E275"/>
      <c r="F275"/>
      <c r="G275" s="28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</row>
    <row r="276" spans="3:134">
      <c r="C276"/>
      <c r="D276"/>
      <c r="E276"/>
      <c r="F276"/>
      <c r="G276" s="28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</row>
    <row r="277" spans="3:134">
      <c r="C277"/>
      <c r="D277"/>
      <c r="E277"/>
      <c r="F277"/>
      <c r="G277" s="28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</row>
    <row r="278" spans="3:134">
      <c r="C278"/>
      <c r="D278"/>
      <c r="E278"/>
      <c r="F278"/>
      <c r="G278" s="28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</row>
    <row r="279" spans="3:134">
      <c r="C279"/>
      <c r="D279"/>
      <c r="E279"/>
      <c r="F279"/>
      <c r="G279" s="28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</row>
    <row r="280" spans="3:134">
      <c r="C280"/>
      <c r="D280"/>
      <c r="E280"/>
      <c r="F280"/>
      <c r="G280" s="28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</row>
    <row r="281" spans="3:134">
      <c r="C281"/>
      <c r="D281"/>
      <c r="E281"/>
      <c r="F281"/>
      <c r="G281" s="28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</row>
    <row r="282" spans="3:134">
      <c r="C282"/>
      <c r="D282"/>
      <c r="E282"/>
      <c r="F282"/>
      <c r="G282" s="28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</row>
    <row r="283" spans="3:134">
      <c r="C283"/>
      <c r="D283"/>
      <c r="E283"/>
      <c r="F283"/>
      <c r="G283" s="28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</row>
    <row r="284" spans="3:134">
      <c r="C284"/>
      <c r="D284"/>
      <c r="E284"/>
      <c r="F284"/>
      <c r="G284" s="28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</row>
    <row r="285" spans="3:134">
      <c r="C285"/>
      <c r="D285"/>
      <c r="E285"/>
      <c r="F285"/>
      <c r="G285" s="28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</row>
    <row r="286" spans="3:134">
      <c r="C286"/>
      <c r="D286"/>
      <c r="E286"/>
      <c r="F286"/>
      <c r="G286" s="28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</row>
    <row r="287" spans="3:134">
      <c r="C287"/>
      <c r="D287"/>
      <c r="E287"/>
      <c r="F287"/>
      <c r="G287" s="28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</row>
    <row r="288" spans="3:134">
      <c r="C288"/>
      <c r="D288"/>
      <c r="E288"/>
      <c r="F288"/>
      <c r="G288" s="28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</row>
    <row r="289" spans="3:134">
      <c r="C289"/>
      <c r="D289"/>
      <c r="E289"/>
      <c r="F289"/>
      <c r="G289" s="28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</row>
    <row r="290" spans="3:134">
      <c r="C290"/>
      <c r="D290"/>
      <c r="E290"/>
      <c r="F290"/>
      <c r="G290" s="28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</row>
    <row r="291" spans="3:134">
      <c r="C291"/>
      <c r="D291"/>
      <c r="E291"/>
      <c r="F291"/>
      <c r="G291" s="28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</row>
    <row r="292" spans="3:134">
      <c r="C292"/>
      <c r="D292"/>
      <c r="E292"/>
      <c r="F292"/>
      <c r="G292" s="28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</row>
    <row r="293" spans="3:134">
      <c r="C293"/>
      <c r="D293"/>
      <c r="E293"/>
      <c r="F293"/>
      <c r="G293" s="28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</row>
    <row r="294" spans="3:134">
      <c r="C294"/>
      <c r="D294"/>
      <c r="E294"/>
      <c r="F294"/>
      <c r="G294" s="28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</row>
    <row r="295" spans="3:134">
      <c r="C295"/>
      <c r="D295"/>
      <c r="E295"/>
      <c r="F295"/>
      <c r="G295" s="28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</row>
    <row r="296" spans="3:134">
      <c r="C296"/>
      <c r="D296"/>
      <c r="E296"/>
      <c r="F296"/>
      <c r="G296" s="28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</row>
    <row r="297" spans="3:134">
      <c r="C297"/>
      <c r="D297"/>
      <c r="E297"/>
      <c r="F297"/>
      <c r="G297" s="28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</row>
    <row r="298" spans="3:134">
      <c r="C298"/>
      <c r="D298"/>
      <c r="E298"/>
      <c r="F298"/>
      <c r="G298" s="28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</row>
    <row r="299" spans="3:134">
      <c r="C299"/>
      <c r="D299"/>
      <c r="E299"/>
      <c r="F299"/>
      <c r="G299" s="28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</row>
    <row r="300" spans="3:134">
      <c r="C300"/>
      <c r="D300"/>
      <c r="E300"/>
      <c r="F300"/>
      <c r="G300" s="28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</row>
    <row r="301" spans="3:134">
      <c r="C301"/>
      <c r="D301"/>
      <c r="E301"/>
      <c r="F301"/>
      <c r="G301" s="28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</row>
    <row r="302" spans="3:134">
      <c r="C302"/>
      <c r="D302"/>
      <c r="E302"/>
      <c r="F302"/>
      <c r="G302" s="28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</row>
    <row r="303" spans="3:134">
      <c r="C303"/>
      <c r="D303"/>
      <c r="E303"/>
      <c r="F303"/>
      <c r="G303" s="28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</row>
    <row r="304" spans="3:134">
      <c r="C304"/>
      <c r="D304"/>
      <c r="E304"/>
      <c r="F304"/>
      <c r="G304" s="28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</row>
    <row r="305" spans="3:134">
      <c r="C305"/>
      <c r="D305"/>
      <c r="E305"/>
      <c r="F305"/>
      <c r="G305" s="28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</row>
    <row r="306" spans="3:134">
      <c r="C306"/>
      <c r="D306"/>
      <c r="E306"/>
      <c r="F306"/>
      <c r="G306" s="28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</row>
    <row r="307" spans="3:134">
      <c r="C307"/>
      <c r="D307"/>
      <c r="E307"/>
      <c r="F307"/>
      <c r="G307" s="28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</row>
    <row r="308" spans="3:134">
      <c r="C308"/>
      <c r="D308"/>
      <c r="E308"/>
      <c r="F308"/>
      <c r="G308" s="28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</row>
    <row r="309" spans="3:134">
      <c r="C309"/>
      <c r="D309"/>
      <c r="E309"/>
      <c r="F309"/>
      <c r="G309" s="28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</row>
    <row r="310" spans="3:134">
      <c r="C310"/>
      <c r="D310"/>
      <c r="E310"/>
      <c r="F310"/>
      <c r="G310" s="28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</row>
    <row r="311" spans="3:134">
      <c r="C311"/>
      <c r="D311"/>
      <c r="E311"/>
      <c r="F311"/>
      <c r="G311" s="28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</row>
    <row r="312" spans="3:134">
      <c r="C312"/>
      <c r="D312"/>
      <c r="E312"/>
      <c r="F312"/>
      <c r="G312" s="28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</row>
    <row r="313" spans="3:134">
      <c r="C313"/>
      <c r="D313"/>
      <c r="E313"/>
      <c r="F313"/>
      <c r="G313" s="28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</row>
    <row r="314" spans="3:134">
      <c r="C314"/>
      <c r="D314"/>
      <c r="E314"/>
      <c r="F314"/>
      <c r="G314" s="28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</row>
    <row r="315" spans="3:134">
      <c r="C315"/>
      <c r="D315"/>
      <c r="E315"/>
      <c r="F315"/>
      <c r="G315" s="28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</row>
    <row r="316" spans="3:134">
      <c r="C316"/>
      <c r="D316"/>
      <c r="E316"/>
      <c r="F316"/>
      <c r="G316" s="28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</row>
    <row r="317" spans="3:134">
      <c r="C317"/>
      <c r="D317"/>
      <c r="E317"/>
      <c r="F317"/>
      <c r="G317" s="28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</row>
    <row r="318" spans="3:134">
      <c r="C318"/>
      <c r="D318"/>
      <c r="E318"/>
      <c r="F318"/>
      <c r="G318" s="28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</row>
    <row r="319" spans="3:134">
      <c r="C319"/>
      <c r="D319"/>
      <c r="E319"/>
      <c r="F319"/>
      <c r="G319" s="28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</row>
    <row r="320" spans="3:134">
      <c r="C320"/>
      <c r="D320"/>
      <c r="E320"/>
      <c r="F320"/>
      <c r="G320" s="28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</row>
    <row r="321" spans="3:134">
      <c r="C321"/>
      <c r="D321"/>
      <c r="E321"/>
      <c r="F321"/>
      <c r="G321" s="28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</row>
    <row r="322" spans="3:134">
      <c r="C322"/>
      <c r="D322"/>
      <c r="E322"/>
      <c r="F322"/>
      <c r="G322" s="28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</row>
    <row r="323" spans="3:134">
      <c r="C323"/>
      <c r="D323"/>
      <c r="E323"/>
      <c r="F323"/>
      <c r="G323" s="28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</row>
    <row r="324" spans="3:134">
      <c r="C324"/>
      <c r="D324"/>
      <c r="E324"/>
      <c r="F324"/>
      <c r="G324" s="28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</row>
    <row r="325" spans="3:134">
      <c r="C325"/>
      <c r="D325"/>
      <c r="E325"/>
      <c r="F325"/>
      <c r="G325" s="28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</row>
    <row r="326" spans="3:134">
      <c r="C326"/>
      <c r="D326"/>
      <c r="E326"/>
      <c r="F326"/>
      <c r="G326" s="28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</row>
    <row r="327" spans="3:134">
      <c r="C327"/>
      <c r="D327"/>
      <c r="E327"/>
      <c r="F327"/>
      <c r="G327" s="28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</row>
    <row r="328" spans="3:134">
      <c r="C328"/>
      <c r="D328"/>
      <c r="E328"/>
      <c r="F328"/>
      <c r="G328" s="28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</row>
    <row r="329" spans="3:134">
      <c r="C329"/>
      <c r="D329"/>
      <c r="E329"/>
      <c r="F329"/>
      <c r="G329" s="28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</row>
    <row r="330" spans="3:134">
      <c r="C330"/>
      <c r="D330"/>
      <c r="E330"/>
      <c r="F330"/>
      <c r="G330" s="28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</row>
    <row r="331" spans="3:134">
      <c r="C331"/>
      <c r="D331"/>
      <c r="E331"/>
      <c r="F331"/>
      <c r="G331" s="28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</row>
    <row r="332" spans="3:134">
      <c r="C332"/>
      <c r="D332"/>
      <c r="E332"/>
      <c r="F332"/>
      <c r="G332" s="28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</row>
    <row r="333" spans="3:134">
      <c r="C333"/>
      <c r="D333"/>
      <c r="E333"/>
      <c r="F333"/>
      <c r="G333" s="28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</row>
    <row r="334" spans="3:134">
      <c r="C334"/>
      <c r="D334"/>
      <c r="E334"/>
      <c r="F334"/>
      <c r="G334" s="28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</row>
    <row r="335" spans="3:134">
      <c r="C335"/>
      <c r="D335"/>
      <c r="E335"/>
      <c r="F335"/>
      <c r="G335" s="28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</row>
    <row r="336" spans="3:134">
      <c r="C336"/>
      <c r="D336"/>
      <c r="E336"/>
      <c r="F336"/>
      <c r="G336" s="28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</row>
    <row r="337" spans="3:134">
      <c r="C337"/>
      <c r="D337"/>
      <c r="E337"/>
      <c r="F337"/>
      <c r="G337" s="28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</row>
    <row r="338" spans="3:134">
      <c r="C338"/>
      <c r="D338"/>
      <c r="E338"/>
      <c r="F338"/>
      <c r="G338" s="28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</row>
    <row r="339" spans="3:134">
      <c r="C339"/>
      <c r="D339"/>
      <c r="E339"/>
      <c r="F339"/>
      <c r="G339" s="28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</row>
    <row r="340" spans="3:134">
      <c r="C340"/>
      <c r="D340"/>
      <c r="E340"/>
      <c r="F340"/>
      <c r="G340" s="28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</row>
    <row r="341" spans="3:134">
      <c r="C341"/>
      <c r="D341"/>
      <c r="E341"/>
      <c r="F341"/>
      <c r="G341" s="28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</row>
    <row r="342" spans="3:134">
      <c r="C342"/>
      <c r="D342"/>
      <c r="E342"/>
      <c r="F342"/>
      <c r="G342" s="28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</row>
    <row r="343" spans="3:134">
      <c r="C343"/>
      <c r="D343"/>
      <c r="E343"/>
      <c r="F343"/>
      <c r="G343" s="28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</row>
    <row r="344" spans="3:134">
      <c r="C344"/>
      <c r="D344"/>
      <c r="E344"/>
      <c r="F344"/>
      <c r="G344" s="28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</row>
    <row r="345" spans="3:134">
      <c r="C345"/>
      <c r="D345"/>
      <c r="E345"/>
      <c r="F345"/>
      <c r="G345" s="28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</row>
    <row r="346" spans="3:134">
      <c r="C346"/>
      <c r="D346"/>
      <c r="E346"/>
      <c r="F346"/>
      <c r="G346" s="28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</row>
    <row r="347" spans="3:134">
      <c r="C347"/>
      <c r="D347"/>
      <c r="E347"/>
      <c r="F347"/>
      <c r="G347" s="28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</row>
    <row r="348" spans="3:134">
      <c r="C348"/>
      <c r="D348"/>
      <c r="E348"/>
      <c r="F348"/>
      <c r="G348" s="28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</row>
    <row r="349" spans="3:134">
      <c r="C349"/>
      <c r="D349"/>
      <c r="E349"/>
      <c r="F349"/>
      <c r="G349" s="28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</row>
    <row r="350" spans="3:134">
      <c r="C350"/>
      <c r="D350"/>
      <c r="E350"/>
      <c r="F350"/>
      <c r="G350" s="28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</row>
    <row r="351" spans="3:134">
      <c r="C351"/>
      <c r="D351"/>
      <c r="E351"/>
      <c r="F351"/>
      <c r="G351" s="28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</row>
    <row r="352" spans="3:134">
      <c r="C352"/>
      <c r="D352"/>
      <c r="E352"/>
      <c r="F352"/>
      <c r="G352" s="28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</row>
    <row r="353" spans="3:134">
      <c r="C353"/>
      <c r="D353"/>
      <c r="E353"/>
      <c r="F353"/>
      <c r="G353" s="28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</row>
    <row r="354" spans="3:134">
      <c r="C354"/>
      <c r="D354"/>
      <c r="E354"/>
      <c r="F354"/>
      <c r="G354" s="28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</row>
    <row r="355" spans="3:134">
      <c r="C355"/>
      <c r="D355"/>
      <c r="E355"/>
      <c r="F355"/>
      <c r="G355" s="28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</row>
    <row r="356" spans="3:134">
      <c r="C356"/>
      <c r="D356"/>
      <c r="E356"/>
      <c r="F356"/>
      <c r="G356" s="28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</row>
    <row r="357" spans="3:134">
      <c r="C357"/>
      <c r="D357"/>
      <c r="E357"/>
      <c r="F357"/>
      <c r="G357" s="28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</row>
    <row r="358" spans="3:134">
      <c r="C358"/>
      <c r="D358"/>
      <c r="E358"/>
      <c r="F358"/>
      <c r="G358" s="28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</row>
    <row r="359" spans="3:134">
      <c r="C359"/>
      <c r="D359"/>
      <c r="E359"/>
      <c r="F359"/>
      <c r="G359" s="28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</row>
    <row r="360" spans="3:134">
      <c r="C360"/>
      <c r="D360"/>
      <c r="E360"/>
      <c r="F360"/>
      <c r="G360" s="28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</row>
    <row r="361" spans="3:134">
      <c r="C361"/>
      <c r="D361"/>
      <c r="E361"/>
      <c r="F361"/>
      <c r="G361" s="28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</row>
    <row r="362" spans="3:134">
      <c r="C362"/>
      <c r="D362"/>
      <c r="E362"/>
      <c r="F362"/>
      <c r="G362" s="28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</row>
    <row r="363" spans="3:134">
      <c r="C363"/>
      <c r="D363"/>
      <c r="E363"/>
      <c r="F363"/>
      <c r="G363" s="28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</row>
    <row r="364" spans="3:134">
      <c r="C364"/>
      <c r="D364"/>
      <c r="E364"/>
      <c r="F364"/>
      <c r="G364" s="28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</row>
    <row r="365" spans="3:134">
      <c r="C365"/>
      <c r="D365"/>
      <c r="E365"/>
      <c r="F365"/>
      <c r="G365" s="28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</row>
    <row r="366" spans="3:134">
      <c r="C366"/>
      <c r="D366"/>
      <c r="E366"/>
      <c r="F366"/>
      <c r="G366" s="28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</row>
    <row r="367" spans="3:134">
      <c r="C367"/>
      <c r="D367"/>
      <c r="E367"/>
      <c r="F367"/>
      <c r="G367" s="28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</row>
    <row r="368" spans="3:134">
      <c r="C368"/>
      <c r="D368"/>
      <c r="E368"/>
      <c r="F368"/>
      <c r="G368" s="28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</row>
    <row r="369" spans="3:134">
      <c r="C369"/>
      <c r="D369"/>
      <c r="E369"/>
      <c r="F369"/>
      <c r="G369" s="28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</row>
    <row r="370" spans="3:134">
      <c r="C370"/>
      <c r="D370"/>
      <c r="E370"/>
      <c r="F370"/>
      <c r="G370" s="28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</row>
    <row r="371" spans="3:134">
      <c r="C371"/>
      <c r="D371"/>
      <c r="E371"/>
      <c r="F371"/>
      <c r="G371" s="28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</row>
    <row r="372" spans="3:134">
      <c r="C372"/>
      <c r="D372"/>
      <c r="E372"/>
      <c r="F372"/>
      <c r="G372" s="28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</row>
    <row r="373" spans="3:134">
      <c r="C373"/>
      <c r="D373"/>
      <c r="E373"/>
      <c r="F373"/>
      <c r="G373" s="28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</row>
    <row r="374" spans="3:134">
      <c r="C374"/>
      <c r="D374"/>
      <c r="E374"/>
      <c r="F374"/>
      <c r="G374" s="28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</row>
    <row r="375" spans="3:134">
      <c r="C375"/>
      <c r="D375"/>
      <c r="E375"/>
      <c r="F375"/>
      <c r="G375" s="28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</row>
    <row r="376" spans="3:134">
      <c r="C376"/>
      <c r="D376"/>
      <c r="E376"/>
      <c r="F376"/>
      <c r="G376" s="28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</row>
    <row r="377" spans="3:134">
      <c r="C377"/>
      <c r="D377"/>
      <c r="E377"/>
      <c r="F377"/>
      <c r="G377" s="28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</row>
    <row r="378" spans="3:134">
      <c r="C378"/>
      <c r="D378"/>
      <c r="E378"/>
      <c r="F378"/>
      <c r="G378" s="28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</row>
    <row r="379" spans="3:134">
      <c r="C379"/>
      <c r="D379"/>
      <c r="E379"/>
      <c r="F379"/>
      <c r="G379" s="28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</row>
    <row r="380" spans="3:134">
      <c r="C380"/>
      <c r="D380"/>
      <c r="E380"/>
      <c r="F380"/>
      <c r="G380" s="28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</row>
    <row r="381" spans="3:134">
      <c r="C381"/>
      <c r="D381"/>
      <c r="E381"/>
      <c r="F381"/>
      <c r="G381" s="28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</row>
    <row r="382" spans="3:134">
      <c r="C382"/>
      <c r="D382"/>
      <c r="E382"/>
      <c r="F382"/>
      <c r="G382" s="28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</row>
    <row r="383" spans="3:134">
      <c r="C383"/>
      <c r="D383"/>
      <c r="E383"/>
      <c r="F383"/>
      <c r="G383" s="28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</row>
    <row r="384" spans="3:134">
      <c r="C384"/>
      <c r="D384"/>
      <c r="E384"/>
      <c r="F384"/>
      <c r="G384" s="28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</row>
    <row r="385" spans="3:134">
      <c r="C385"/>
      <c r="D385"/>
      <c r="E385"/>
      <c r="F385"/>
      <c r="G385" s="28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</row>
    <row r="386" spans="3:134">
      <c r="C386"/>
      <c r="D386"/>
      <c r="E386"/>
      <c r="F386"/>
      <c r="G386" s="28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</row>
    <row r="387" spans="3:134">
      <c r="C387"/>
      <c r="D387"/>
      <c r="E387"/>
      <c r="F387"/>
      <c r="G387" s="28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</row>
    <row r="388" spans="3:134">
      <c r="C388"/>
      <c r="D388"/>
      <c r="E388"/>
      <c r="F388"/>
      <c r="G388" s="28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</row>
    <row r="389" spans="3:134">
      <c r="C389"/>
      <c r="D389"/>
      <c r="E389"/>
      <c r="F389"/>
      <c r="G389" s="28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</row>
    <row r="390" spans="3:134">
      <c r="C390"/>
      <c r="D390"/>
      <c r="E390"/>
      <c r="F390"/>
      <c r="G390" s="28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</row>
    <row r="391" spans="3:134">
      <c r="C391"/>
      <c r="D391"/>
      <c r="E391"/>
      <c r="F391"/>
      <c r="G391" s="28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</row>
    <row r="392" spans="3:134">
      <c r="C392"/>
      <c r="D392"/>
      <c r="E392"/>
      <c r="F392"/>
      <c r="G392" s="28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</row>
    <row r="393" spans="3:134">
      <c r="C393"/>
      <c r="D393"/>
      <c r="E393"/>
      <c r="F393"/>
      <c r="G393" s="28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</row>
    <row r="394" spans="3:134">
      <c r="C394"/>
      <c r="D394"/>
      <c r="E394"/>
      <c r="F394"/>
      <c r="G394" s="28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</row>
    <row r="395" spans="3:134">
      <c r="C395"/>
      <c r="D395"/>
      <c r="E395"/>
      <c r="F395"/>
      <c r="G395" s="28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</row>
    <row r="396" spans="3:134">
      <c r="C396"/>
      <c r="D396"/>
      <c r="E396"/>
      <c r="F396"/>
      <c r="G396" s="28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</row>
    <row r="397" spans="3:134">
      <c r="C397"/>
      <c r="D397"/>
      <c r="E397"/>
      <c r="F397"/>
      <c r="G397" s="28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</row>
    <row r="398" spans="3:134">
      <c r="C398"/>
      <c r="D398"/>
      <c r="E398"/>
      <c r="F398"/>
      <c r="G398" s="28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</row>
    <row r="399" spans="3:134">
      <c r="C399"/>
      <c r="D399"/>
      <c r="E399"/>
      <c r="F399"/>
      <c r="G399" s="28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</row>
    <row r="400" spans="3:134">
      <c r="C400"/>
      <c r="D400"/>
      <c r="E400"/>
      <c r="F400"/>
      <c r="G400" s="28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</row>
    <row r="401" spans="3:134">
      <c r="C401"/>
      <c r="D401"/>
      <c r="E401"/>
      <c r="F401"/>
      <c r="G401" s="28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</row>
    <row r="402" spans="3:134">
      <c r="C402"/>
      <c r="D402"/>
      <c r="E402"/>
      <c r="F402"/>
      <c r="G402" s="28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</row>
    <row r="403" spans="3:134">
      <c r="C403"/>
      <c r="D403"/>
      <c r="E403"/>
      <c r="F403"/>
      <c r="G403" s="28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</row>
    <row r="404" spans="3:134">
      <c r="C404"/>
      <c r="D404"/>
      <c r="E404"/>
      <c r="F404"/>
      <c r="G404" s="28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</row>
    <row r="405" spans="3:134">
      <c r="C405"/>
      <c r="D405"/>
      <c r="E405"/>
      <c r="F405"/>
      <c r="G405" s="28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</row>
    <row r="406" spans="3:134">
      <c r="C406"/>
      <c r="D406"/>
      <c r="E406"/>
      <c r="F406"/>
      <c r="G406" s="28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</row>
    <row r="407" spans="3:134">
      <c r="C407"/>
      <c r="D407"/>
      <c r="E407"/>
      <c r="F407"/>
      <c r="G407" s="28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</row>
    <row r="408" spans="3:134">
      <c r="C408"/>
      <c r="D408"/>
      <c r="E408"/>
      <c r="F408"/>
      <c r="G408" s="28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</row>
    <row r="409" spans="3:134">
      <c r="C409"/>
      <c r="D409"/>
      <c r="E409"/>
      <c r="F409"/>
      <c r="G409" s="28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</row>
    <row r="410" spans="3:134">
      <c r="C410"/>
      <c r="D410"/>
      <c r="E410"/>
      <c r="F410"/>
      <c r="G410" s="28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</row>
    <row r="411" spans="3:134">
      <c r="C411"/>
      <c r="D411"/>
      <c r="E411"/>
      <c r="F411"/>
      <c r="G411" s="28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</row>
    <row r="412" spans="3:134">
      <c r="C412"/>
      <c r="D412"/>
      <c r="E412"/>
      <c r="F412"/>
      <c r="G412" s="28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</row>
    <row r="413" spans="3:134">
      <c r="C413"/>
      <c r="D413"/>
      <c r="E413"/>
      <c r="F413"/>
      <c r="G413" s="28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</row>
    <row r="414" spans="3:134">
      <c r="C414"/>
      <c r="D414"/>
      <c r="E414"/>
      <c r="F414"/>
      <c r="G414" s="28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</row>
    <row r="415" spans="3:134">
      <c r="C415"/>
      <c r="D415"/>
      <c r="E415"/>
      <c r="F415"/>
      <c r="G415" s="28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</row>
    <row r="416" spans="3:134">
      <c r="C416"/>
      <c r="D416"/>
      <c r="E416"/>
      <c r="F416"/>
      <c r="G416" s="28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</row>
    <row r="417" spans="3:134">
      <c r="C417"/>
      <c r="D417"/>
      <c r="E417"/>
      <c r="F417"/>
      <c r="G417" s="28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</row>
    <row r="418" spans="3:134">
      <c r="C418"/>
      <c r="D418"/>
      <c r="E418"/>
      <c r="F418"/>
      <c r="G418" s="28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</row>
    <row r="419" spans="3:134">
      <c r="C419"/>
      <c r="D419"/>
      <c r="E419"/>
      <c r="F419"/>
      <c r="G419" s="28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</row>
    <row r="420" spans="3:134">
      <c r="C420"/>
      <c r="D420"/>
      <c r="E420"/>
      <c r="F420"/>
      <c r="G420" s="28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</row>
    <row r="421" spans="3:134">
      <c r="C421"/>
      <c r="D421"/>
      <c r="E421"/>
      <c r="F421"/>
      <c r="G421" s="28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</row>
    <row r="422" spans="3:134">
      <c r="C422"/>
      <c r="D422"/>
      <c r="E422"/>
      <c r="F422"/>
      <c r="G422" s="28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</row>
    <row r="423" spans="3:134">
      <c r="C423"/>
      <c r="D423"/>
      <c r="E423"/>
      <c r="F423"/>
      <c r="G423" s="28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</row>
    <row r="424" spans="3:134">
      <c r="C424"/>
      <c r="D424"/>
      <c r="E424"/>
      <c r="F424"/>
      <c r="G424" s="28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</row>
    <row r="425" spans="3:134">
      <c r="C425"/>
      <c r="D425"/>
      <c r="E425"/>
      <c r="F425"/>
      <c r="G425" s="28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</row>
    <row r="426" spans="3:134">
      <c r="C426"/>
      <c r="D426"/>
      <c r="E426"/>
      <c r="F426"/>
      <c r="G426" s="28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</row>
    <row r="427" spans="3:134">
      <c r="C427"/>
      <c r="D427"/>
      <c r="E427"/>
      <c r="F427"/>
      <c r="G427" s="28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</row>
    <row r="428" spans="3:134">
      <c r="C428"/>
      <c r="D428"/>
      <c r="E428"/>
      <c r="F428"/>
      <c r="G428" s="28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</row>
    <row r="429" spans="3:134">
      <c r="C429"/>
      <c r="D429"/>
      <c r="E429"/>
      <c r="F429"/>
      <c r="G429" s="28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</row>
    <row r="430" spans="3:134">
      <c r="C430"/>
      <c r="D430"/>
      <c r="E430"/>
      <c r="F430"/>
      <c r="G430" s="28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</row>
    <row r="431" spans="3:134">
      <c r="C431"/>
      <c r="D431"/>
      <c r="E431"/>
      <c r="F431"/>
      <c r="G431" s="28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</row>
    <row r="432" spans="3:134">
      <c r="C432"/>
      <c r="D432"/>
      <c r="E432"/>
      <c r="F432"/>
      <c r="G432" s="28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</row>
    <row r="433" spans="3:134">
      <c r="C433"/>
      <c r="D433"/>
      <c r="E433"/>
      <c r="F433"/>
      <c r="G433" s="28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</row>
    <row r="434" spans="3:134">
      <c r="C434"/>
      <c r="D434"/>
      <c r="E434"/>
      <c r="F434"/>
      <c r="G434" s="28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</row>
    <row r="435" spans="3:134">
      <c r="C435"/>
      <c r="D435"/>
      <c r="E435"/>
      <c r="F435"/>
      <c r="G435" s="28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</row>
    <row r="436" spans="3:134">
      <c r="C436"/>
      <c r="D436"/>
      <c r="E436"/>
      <c r="F436"/>
      <c r="G436" s="28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</row>
    <row r="437" spans="3:134">
      <c r="C437"/>
      <c r="D437"/>
      <c r="E437"/>
      <c r="F437"/>
      <c r="G437" s="28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</row>
    <row r="438" spans="3:134">
      <c r="C438"/>
      <c r="D438"/>
      <c r="E438"/>
      <c r="F438"/>
      <c r="G438" s="28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</row>
    <row r="439" spans="3:134">
      <c r="C439"/>
      <c r="D439"/>
      <c r="E439"/>
      <c r="F439"/>
      <c r="G439" s="28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</row>
    <row r="440" spans="3:134">
      <c r="C440"/>
      <c r="D440"/>
      <c r="E440"/>
      <c r="F440"/>
      <c r="G440" s="28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</row>
    <row r="441" spans="3:134">
      <c r="C441"/>
      <c r="D441"/>
      <c r="E441"/>
      <c r="F441"/>
      <c r="G441" s="28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</row>
    <row r="442" spans="3:134">
      <c r="C442"/>
      <c r="D442"/>
      <c r="E442"/>
      <c r="F442"/>
      <c r="G442" s="28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</row>
    <row r="443" spans="3:134">
      <c r="C443"/>
      <c r="D443"/>
      <c r="E443"/>
      <c r="F443"/>
      <c r="G443" s="28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</row>
    <row r="444" spans="3:134">
      <c r="C444"/>
      <c r="D444"/>
      <c r="E444"/>
      <c r="F444"/>
      <c r="G444" s="28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</row>
    <row r="445" spans="3:134">
      <c r="C445"/>
      <c r="D445"/>
      <c r="E445"/>
      <c r="F445"/>
      <c r="G445" s="28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</row>
    <row r="446" spans="3:134">
      <c r="C446"/>
      <c r="D446"/>
      <c r="E446"/>
      <c r="F446"/>
      <c r="G446" s="28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</row>
    <row r="447" spans="3:134">
      <c r="C447"/>
      <c r="D447"/>
      <c r="E447"/>
      <c r="F447"/>
      <c r="G447" s="28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</row>
    <row r="448" spans="3:134">
      <c r="C448"/>
      <c r="D448"/>
      <c r="E448"/>
      <c r="F448"/>
      <c r="G448" s="28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</row>
    <row r="449" spans="3:134">
      <c r="C449"/>
      <c r="D449"/>
      <c r="E449"/>
      <c r="F449"/>
      <c r="G449" s="28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</row>
    <row r="450" spans="3:134">
      <c r="C450"/>
      <c r="D450"/>
      <c r="E450"/>
      <c r="F450"/>
      <c r="G450" s="28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</row>
    <row r="451" spans="3:134">
      <c r="C451"/>
      <c r="D451"/>
      <c r="E451"/>
      <c r="F451"/>
      <c r="G451" s="28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</row>
    <row r="452" spans="3:134">
      <c r="C452"/>
      <c r="D452"/>
      <c r="E452"/>
      <c r="F452"/>
      <c r="G452" s="28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</row>
    <row r="453" spans="3:134">
      <c r="C453"/>
      <c r="D453"/>
      <c r="E453"/>
      <c r="F453"/>
      <c r="G453" s="28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</row>
    <row r="454" spans="3:134">
      <c r="C454"/>
      <c r="D454"/>
      <c r="E454"/>
      <c r="F454"/>
      <c r="G454" s="28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</row>
    <row r="455" spans="3:134">
      <c r="C455"/>
      <c r="D455"/>
      <c r="E455"/>
      <c r="F455"/>
      <c r="G455" s="28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</row>
    <row r="456" spans="3:134">
      <c r="C456"/>
      <c r="D456"/>
      <c r="E456"/>
      <c r="F456"/>
      <c r="G456" s="28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</row>
    <row r="457" spans="3:134">
      <c r="C457"/>
      <c r="D457"/>
      <c r="E457"/>
      <c r="F457"/>
      <c r="G457" s="28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</row>
    <row r="458" spans="3:134">
      <c r="C458"/>
      <c r="D458"/>
      <c r="E458"/>
      <c r="F458"/>
      <c r="G458" s="28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</row>
    <row r="459" spans="3:134">
      <c r="C459"/>
      <c r="D459"/>
      <c r="E459"/>
      <c r="F459"/>
      <c r="G459" s="28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</row>
    <row r="460" spans="3:134">
      <c r="C460"/>
      <c r="D460"/>
      <c r="E460"/>
      <c r="F460"/>
      <c r="G460" s="28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</row>
    <row r="461" spans="3:134">
      <c r="C461"/>
      <c r="D461"/>
      <c r="E461"/>
      <c r="F461"/>
      <c r="G461" s="28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</row>
    <row r="462" spans="3:134">
      <c r="C462"/>
      <c r="D462"/>
      <c r="E462"/>
      <c r="F462"/>
      <c r="G462" s="28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</row>
    <row r="463" spans="3:134">
      <c r="C463"/>
      <c r="D463"/>
      <c r="E463"/>
      <c r="F463"/>
      <c r="G463" s="28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</row>
    <row r="464" spans="3:134">
      <c r="C464"/>
      <c r="D464"/>
      <c r="E464"/>
      <c r="F464"/>
      <c r="G464" s="28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</row>
    <row r="465" spans="3:134">
      <c r="C465"/>
      <c r="D465"/>
      <c r="E465"/>
      <c r="F465"/>
      <c r="G465" s="28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</row>
    <row r="466" spans="3:134">
      <c r="C466"/>
      <c r="D466"/>
      <c r="E466"/>
      <c r="F466"/>
      <c r="G466" s="28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</row>
    <row r="467" spans="3:134">
      <c r="C467"/>
      <c r="D467"/>
      <c r="E467"/>
      <c r="F467"/>
      <c r="G467" s="28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</row>
    <row r="468" spans="3:134">
      <c r="C468"/>
      <c r="D468"/>
      <c r="E468"/>
      <c r="F468"/>
      <c r="G468" s="28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</row>
    <row r="469" spans="3:134">
      <c r="C469"/>
      <c r="D469"/>
      <c r="E469"/>
      <c r="F469"/>
      <c r="G469" s="28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</row>
    <row r="470" spans="3:134">
      <c r="C470"/>
      <c r="D470"/>
      <c r="E470"/>
      <c r="F470"/>
      <c r="G470" s="28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</row>
    <row r="471" spans="3:134">
      <c r="C471"/>
      <c r="D471"/>
      <c r="E471"/>
      <c r="F471"/>
      <c r="G471" s="28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</row>
    <row r="472" spans="3:134">
      <c r="C472"/>
      <c r="D472"/>
      <c r="E472"/>
      <c r="F472"/>
      <c r="G472" s="28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</row>
    <row r="473" spans="3:134">
      <c r="C473"/>
      <c r="D473"/>
      <c r="E473"/>
      <c r="F473"/>
      <c r="G473" s="28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</row>
    <row r="474" spans="3:134">
      <c r="C474"/>
      <c r="D474"/>
      <c r="E474"/>
      <c r="F474"/>
      <c r="G474" s="28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</row>
    <row r="475" spans="3:134">
      <c r="C475"/>
      <c r="D475"/>
      <c r="E475"/>
      <c r="F475"/>
      <c r="G475" s="28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</row>
    <row r="476" spans="3:134">
      <c r="C476"/>
      <c r="D476"/>
      <c r="E476"/>
      <c r="F476"/>
      <c r="G476" s="28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</row>
    <row r="477" spans="3:134">
      <c r="C477"/>
      <c r="D477"/>
      <c r="E477"/>
      <c r="F477"/>
      <c r="G477" s="28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</row>
    <row r="478" spans="3:134">
      <c r="C478"/>
      <c r="D478"/>
      <c r="E478"/>
      <c r="F478"/>
      <c r="G478" s="28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</row>
    <row r="479" spans="3:134">
      <c r="C479"/>
      <c r="D479"/>
      <c r="E479"/>
      <c r="F479"/>
      <c r="G479" s="28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</row>
    <row r="480" spans="3:134">
      <c r="C480"/>
      <c r="D480"/>
      <c r="E480"/>
      <c r="F480"/>
      <c r="G480" s="28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</row>
    <row r="481" spans="3:134">
      <c r="C481"/>
      <c r="D481"/>
      <c r="E481"/>
      <c r="F481"/>
      <c r="G481" s="28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</row>
    <row r="482" spans="3:134">
      <c r="C482"/>
      <c r="D482"/>
      <c r="E482"/>
      <c r="F482"/>
      <c r="G482" s="28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</row>
    <row r="483" spans="3:134">
      <c r="C483"/>
      <c r="D483"/>
      <c r="E483"/>
      <c r="F483"/>
      <c r="G483" s="28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</row>
    <row r="484" spans="3:134">
      <c r="C484"/>
      <c r="D484"/>
      <c r="E484"/>
      <c r="F484"/>
      <c r="G484" s="28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</row>
    <row r="485" spans="3:134">
      <c r="C485"/>
      <c r="D485"/>
      <c r="E485"/>
      <c r="F485"/>
      <c r="G485" s="28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</row>
    <row r="486" spans="3:134">
      <c r="C486"/>
      <c r="D486"/>
      <c r="E486"/>
      <c r="F486"/>
      <c r="G486" s="28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</row>
    <row r="487" spans="3:134">
      <c r="C487"/>
      <c r="D487"/>
      <c r="E487"/>
      <c r="F487"/>
      <c r="G487" s="28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</row>
    <row r="488" spans="3:134">
      <c r="C488"/>
      <c r="D488"/>
      <c r="E488"/>
      <c r="F488"/>
      <c r="G488" s="28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</row>
    <row r="489" spans="3:134">
      <c r="C489"/>
      <c r="D489"/>
      <c r="E489"/>
      <c r="F489"/>
      <c r="G489" s="28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</row>
    <row r="490" spans="3:134">
      <c r="C490"/>
      <c r="D490"/>
      <c r="E490"/>
      <c r="F490"/>
      <c r="G490" s="28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</row>
    <row r="491" spans="3:134">
      <c r="C491"/>
      <c r="D491"/>
      <c r="E491"/>
      <c r="F491"/>
      <c r="G491" s="28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</row>
    <row r="492" spans="3:134">
      <c r="C492"/>
      <c r="D492"/>
      <c r="E492"/>
      <c r="F492"/>
      <c r="G492" s="28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</row>
    <row r="493" spans="3:134">
      <c r="C493"/>
      <c r="D493"/>
      <c r="E493"/>
      <c r="F493"/>
      <c r="G493" s="28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</row>
    <row r="494" spans="3:134">
      <c r="C494"/>
      <c r="D494"/>
      <c r="E494"/>
      <c r="F494"/>
      <c r="G494" s="28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</row>
    <row r="495" spans="3:134">
      <c r="C495"/>
      <c r="D495"/>
      <c r="E495"/>
      <c r="F495"/>
      <c r="G495" s="28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</row>
    <row r="496" spans="3:134">
      <c r="C496"/>
      <c r="D496"/>
      <c r="E496"/>
      <c r="F496"/>
      <c r="G496" s="28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</row>
    <row r="497" spans="3:134">
      <c r="C497"/>
      <c r="D497"/>
      <c r="E497"/>
      <c r="F497"/>
      <c r="G497" s="28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</row>
    <row r="498" spans="3:134">
      <c r="C498"/>
      <c r="D498"/>
      <c r="E498"/>
      <c r="F498"/>
      <c r="G498" s="28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</row>
    <row r="499" spans="3:134">
      <c r="C499"/>
      <c r="D499"/>
      <c r="E499"/>
      <c r="F499"/>
      <c r="G499" s="28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</row>
    <row r="500" spans="3:134">
      <c r="C500"/>
      <c r="D500"/>
      <c r="E500"/>
      <c r="F500"/>
      <c r="G500" s="28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</row>
    <row r="501" spans="3:134">
      <c r="C501"/>
      <c r="D501"/>
      <c r="E501"/>
      <c r="F501"/>
      <c r="G501" s="28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</row>
    <row r="502" spans="3:134">
      <c r="C502"/>
      <c r="D502"/>
      <c r="E502"/>
      <c r="F502"/>
      <c r="G502" s="28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</row>
    <row r="503" spans="3:134">
      <c r="C503"/>
      <c r="D503"/>
      <c r="E503"/>
      <c r="F503"/>
      <c r="G503" s="28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</row>
    <row r="504" spans="3:134">
      <c r="C504"/>
      <c r="D504"/>
      <c r="E504"/>
      <c r="F504"/>
      <c r="G504" s="28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</row>
    <row r="505" spans="3:134">
      <c r="C505"/>
      <c r="D505"/>
      <c r="E505"/>
      <c r="F505"/>
      <c r="G505" s="28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</row>
    <row r="506" spans="3:134">
      <c r="C506"/>
      <c r="D506"/>
      <c r="E506"/>
      <c r="F506"/>
      <c r="G506" s="28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</row>
    <row r="507" spans="3:134">
      <c r="C507"/>
      <c r="D507"/>
      <c r="E507"/>
      <c r="F507"/>
      <c r="G507" s="28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</row>
    <row r="508" spans="3:134">
      <c r="C508"/>
      <c r="D508"/>
      <c r="E508"/>
      <c r="F508"/>
      <c r="G508" s="28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</row>
    <row r="509" spans="3:134">
      <c r="C509"/>
      <c r="D509"/>
      <c r="E509"/>
      <c r="F509"/>
      <c r="G509" s="28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</row>
    <row r="510" spans="3:134">
      <c r="C510"/>
      <c r="D510"/>
      <c r="E510"/>
      <c r="F510"/>
      <c r="G510" s="28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</row>
    <row r="511" spans="3:134">
      <c r="C511"/>
      <c r="D511"/>
      <c r="E511"/>
      <c r="F511"/>
      <c r="G511" s="28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</row>
    <row r="512" spans="3:134">
      <c r="C512"/>
      <c r="D512"/>
      <c r="E512"/>
      <c r="F512"/>
      <c r="G512" s="28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</row>
    <row r="513" spans="3:134">
      <c r="C513"/>
      <c r="D513"/>
      <c r="E513"/>
      <c r="F513"/>
      <c r="G513" s="28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</row>
    <row r="514" spans="3:134">
      <c r="C514"/>
      <c r="D514"/>
      <c r="E514"/>
      <c r="F514"/>
      <c r="G514" s="28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</row>
    <row r="515" spans="3:134">
      <c r="C515"/>
      <c r="D515"/>
      <c r="E515"/>
      <c r="F515"/>
      <c r="G515" s="28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</row>
    <row r="516" spans="3:134">
      <c r="C516"/>
      <c r="D516"/>
      <c r="E516"/>
      <c r="F516"/>
      <c r="G516" s="28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</row>
    <row r="517" spans="3:134">
      <c r="C517"/>
      <c r="D517"/>
      <c r="E517"/>
      <c r="F517"/>
      <c r="G517" s="28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</row>
    <row r="518" spans="3:134">
      <c r="C518"/>
      <c r="D518"/>
      <c r="E518"/>
      <c r="F518"/>
      <c r="G518" s="28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</row>
    <row r="519" spans="3:134">
      <c r="C519"/>
      <c r="D519"/>
      <c r="E519"/>
      <c r="F519"/>
      <c r="G519" s="28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</row>
    <row r="520" spans="3:134">
      <c r="C520"/>
      <c r="D520"/>
      <c r="E520"/>
      <c r="F520"/>
      <c r="G520" s="28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</row>
    <row r="521" spans="3:134">
      <c r="C521"/>
      <c r="D521"/>
      <c r="E521"/>
      <c r="F521"/>
      <c r="G521" s="28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</row>
    <row r="522" spans="3:134">
      <c r="C522"/>
      <c r="D522"/>
      <c r="E522"/>
      <c r="F522"/>
      <c r="G522" s="28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</row>
    <row r="523" spans="3:134">
      <c r="C523"/>
      <c r="D523"/>
      <c r="E523"/>
      <c r="F523"/>
      <c r="G523" s="28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</row>
    <row r="524" spans="3:134">
      <c r="C524"/>
      <c r="D524"/>
      <c r="E524"/>
      <c r="F524"/>
      <c r="G524" s="28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</row>
    <row r="525" spans="3:134">
      <c r="C525"/>
      <c r="D525"/>
      <c r="E525"/>
      <c r="F525"/>
      <c r="G525" s="28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</row>
    <row r="526" spans="3:134">
      <c r="C526"/>
      <c r="D526"/>
      <c r="E526"/>
      <c r="F526"/>
      <c r="G526" s="28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</row>
    <row r="527" spans="3:134">
      <c r="C527"/>
      <c r="D527"/>
      <c r="E527"/>
      <c r="F527"/>
      <c r="G527" s="28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</row>
    <row r="528" spans="3:134">
      <c r="C528"/>
      <c r="D528"/>
      <c r="E528"/>
      <c r="F528"/>
      <c r="G528" s="28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</row>
    <row r="529" spans="3:134">
      <c r="C529"/>
      <c r="D529"/>
      <c r="E529"/>
      <c r="F529"/>
      <c r="G529" s="28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</row>
    <row r="530" spans="3:134">
      <c r="C530"/>
      <c r="D530"/>
      <c r="E530"/>
      <c r="F530"/>
      <c r="G530" s="28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</row>
    <row r="531" spans="3:134">
      <c r="C531"/>
      <c r="D531"/>
      <c r="E531"/>
      <c r="F531"/>
      <c r="G531" s="28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</row>
    <row r="532" spans="3:134">
      <c r="C532"/>
      <c r="D532"/>
      <c r="E532"/>
      <c r="F532"/>
      <c r="G532" s="28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</row>
    <row r="533" spans="3:134">
      <c r="C533"/>
      <c r="D533"/>
      <c r="E533"/>
      <c r="F533"/>
      <c r="G533" s="28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</row>
    <row r="534" spans="3:134">
      <c r="C534"/>
      <c r="D534"/>
      <c r="E534"/>
      <c r="F534"/>
      <c r="G534" s="28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</row>
    <row r="535" spans="3:134">
      <c r="C535"/>
      <c r="D535"/>
      <c r="E535"/>
      <c r="F535"/>
      <c r="G535" s="28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</row>
    <row r="536" spans="3:134">
      <c r="C536"/>
      <c r="D536"/>
      <c r="E536"/>
      <c r="F536"/>
      <c r="G536" s="28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</row>
    <row r="537" spans="3:134">
      <c r="C537"/>
      <c r="D537"/>
      <c r="E537"/>
      <c r="F537"/>
      <c r="G537" s="28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</row>
    <row r="538" spans="3:134">
      <c r="C538"/>
      <c r="D538"/>
      <c r="E538"/>
      <c r="F538"/>
      <c r="G538" s="28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</row>
    <row r="539" spans="3:134">
      <c r="C539"/>
      <c r="D539"/>
      <c r="E539"/>
      <c r="F539"/>
      <c r="G539" s="28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</row>
    <row r="540" spans="3:134">
      <c r="C540"/>
      <c r="D540"/>
      <c r="E540"/>
      <c r="F540"/>
      <c r="G540" s="28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</row>
    <row r="541" spans="3:134">
      <c r="C541"/>
      <c r="D541"/>
      <c r="E541"/>
      <c r="F541"/>
      <c r="G541" s="28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</row>
    <row r="542" spans="3:134">
      <c r="C542"/>
      <c r="D542"/>
      <c r="E542"/>
      <c r="F542"/>
      <c r="G542" s="28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</row>
    <row r="543" spans="3:134">
      <c r="C543"/>
      <c r="D543"/>
      <c r="E543"/>
      <c r="F543"/>
      <c r="G543" s="28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</row>
    <row r="544" spans="3:134">
      <c r="C544"/>
      <c r="D544"/>
      <c r="E544"/>
      <c r="F544"/>
      <c r="G544" s="28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</row>
    <row r="545" spans="3:134">
      <c r="C545"/>
      <c r="D545"/>
      <c r="E545"/>
      <c r="F545"/>
      <c r="G545" s="28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</row>
    <row r="546" spans="3:134">
      <c r="C546"/>
      <c r="D546"/>
      <c r="E546"/>
      <c r="F546"/>
      <c r="G546" s="28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</row>
    <row r="547" spans="3:134">
      <c r="C547"/>
      <c r="D547"/>
      <c r="E547"/>
      <c r="F547"/>
      <c r="G547" s="28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</row>
    <row r="548" spans="3:134">
      <c r="C548"/>
      <c r="D548"/>
      <c r="E548"/>
      <c r="F548"/>
      <c r="G548" s="28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</row>
    <row r="549" spans="3:134">
      <c r="C549"/>
      <c r="D549"/>
      <c r="E549"/>
      <c r="F549"/>
      <c r="G549" s="28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</row>
    <row r="550" spans="3:134">
      <c r="C550"/>
      <c r="D550"/>
      <c r="E550"/>
      <c r="F550"/>
      <c r="G550" s="28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</row>
    <row r="551" spans="3:134">
      <c r="C551"/>
      <c r="D551"/>
      <c r="E551"/>
      <c r="F551"/>
      <c r="G551" s="28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</row>
    <row r="552" spans="3:134">
      <c r="C552"/>
      <c r="D552"/>
      <c r="E552"/>
      <c r="F552"/>
      <c r="G552" s="28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</row>
    <row r="553" spans="3:134">
      <c r="C553"/>
      <c r="D553"/>
      <c r="E553"/>
      <c r="F553"/>
      <c r="G553" s="28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</row>
    <row r="554" spans="3:134">
      <c r="C554"/>
      <c r="D554"/>
      <c r="E554"/>
      <c r="F554"/>
      <c r="G554" s="28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</row>
    <row r="555" spans="3:134">
      <c r="C555"/>
      <c r="D555"/>
      <c r="E555"/>
      <c r="F555"/>
      <c r="G555" s="28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</row>
    <row r="556" spans="3:134">
      <c r="C556"/>
      <c r="D556"/>
      <c r="E556"/>
      <c r="F556"/>
      <c r="G556" s="28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</row>
    <row r="557" spans="3:134">
      <c r="C557"/>
      <c r="D557"/>
      <c r="E557"/>
      <c r="F557"/>
      <c r="G557" s="28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</row>
    <row r="558" spans="3:134">
      <c r="C558"/>
      <c r="D558"/>
      <c r="E558"/>
      <c r="F558"/>
      <c r="G558" s="28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</row>
    <row r="559" spans="3:134">
      <c r="C559"/>
      <c r="D559"/>
      <c r="E559"/>
      <c r="F559"/>
      <c r="G559" s="28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</row>
    <row r="560" spans="3:134">
      <c r="C560"/>
      <c r="D560"/>
      <c r="E560"/>
      <c r="F560"/>
      <c r="G560" s="28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</row>
    <row r="561" spans="3:134">
      <c r="C561"/>
      <c r="D561"/>
      <c r="E561"/>
      <c r="F561"/>
      <c r="G561" s="28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</row>
    <row r="562" spans="3:134">
      <c r="C562"/>
      <c r="D562"/>
      <c r="E562"/>
      <c r="F562"/>
      <c r="G562" s="28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</row>
    <row r="563" spans="3:134">
      <c r="C563"/>
      <c r="D563"/>
      <c r="E563"/>
      <c r="F563"/>
      <c r="G563" s="28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</row>
    <row r="564" spans="3:134">
      <c r="C564"/>
      <c r="D564"/>
      <c r="E564"/>
      <c r="F564"/>
      <c r="G564" s="28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</row>
    <row r="565" spans="3:134">
      <c r="C565"/>
      <c r="D565"/>
      <c r="E565"/>
      <c r="F565"/>
      <c r="G565" s="28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</row>
    <row r="566" spans="3:134">
      <c r="C566"/>
      <c r="D566"/>
      <c r="E566"/>
      <c r="F566"/>
      <c r="G566" s="28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</row>
    <row r="567" spans="3:134">
      <c r="C567"/>
      <c r="D567"/>
      <c r="E567"/>
      <c r="F567"/>
      <c r="G567" s="28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</row>
    <row r="568" spans="3:134">
      <c r="C568"/>
      <c r="D568"/>
      <c r="E568"/>
      <c r="F568"/>
      <c r="G568" s="28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</row>
    <row r="569" spans="3:134">
      <c r="C569"/>
      <c r="D569"/>
      <c r="E569"/>
      <c r="F569"/>
      <c r="G569" s="28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</row>
    <row r="570" spans="3:134">
      <c r="C570"/>
      <c r="D570"/>
      <c r="E570"/>
      <c r="F570"/>
      <c r="G570" s="28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</row>
    <row r="571" spans="3:134">
      <c r="C571"/>
      <c r="D571"/>
      <c r="E571"/>
      <c r="F571"/>
      <c r="G571" s="28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</row>
    <row r="572" spans="3:134">
      <c r="C572"/>
      <c r="D572"/>
      <c r="E572"/>
      <c r="F572"/>
      <c r="G572" s="28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</row>
    <row r="573" spans="3:134">
      <c r="C573"/>
      <c r="D573"/>
      <c r="E573"/>
      <c r="F573"/>
      <c r="G573" s="28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</row>
    <row r="574" spans="3:134">
      <c r="C574"/>
      <c r="D574"/>
      <c r="E574"/>
      <c r="F574"/>
      <c r="G574" s="28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</row>
    <row r="575" spans="3:134">
      <c r="C575"/>
      <c r="D575"/>
      <c r="E575"/>
      <c r="F575"/>
      <c r="G575" s="28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</row>
    <row r="576" spans="3:134">
      <c r="C576"/>
      <c r="D576"/>
      <c r="E576"/>
      <c r="F576"/>
      <c r="G576" s="28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</row>
    <row r="577" spans="3:134">
      <c r="C577"/>
      <c r="D577"/>
      <c r="E577"/>
      <c r="F577"/>
      <c r="G577" s="28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</row>
    <row r="578" spans="3:134">
      <c r="C578"/>
      <c r="D578"/>
      <c r="E578"/>
      <c r="F578"/>
      <c r="G578" s="28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</row>
    <row r="579" spans="3:134">
      <c r="C579"/>
      <c r="D579"/>
      <c r="E579"/>
      <c r="F579"/>
      <c r="G579" s="28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</row>
    <row r="580" spans="3:134">
      <c r="C580"/>
      <c r="D580"/>
      <c r="E580"/>
      <c r="F580"/>
      <c r="G580" s="28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</row>
    <row r="581" spans="3:134">
      <c r="C581"/>
      <c r="D581"/>
      <c r="E581"/>
      <c r="F581"/>
      <c r="G581" s="28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</row>
    <row r="582" spans="3:134">
      <c r="C582"/>
      <c r="D582"/>
      <c r="E582"/>
      <c r="F582"/>
      <c r="G582" s="28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</row>
    <row r="583" spans="3:134">
      <c r="C583"/>
      <c r="D583"/>
      <c r="E583"/>
      <c r="F583"/>
      <c r="G583" s="28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</row>
    <row r="584" spans="3:134">
      <c r="C584"/>
      <c r="D584"/>
      <c r="E584"/>
      <c r="F584"/>
      <c r="G584" s="28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</row>
    <row r="585" spans="3:134">
      <c r="C585"/>
      <c r="D585"/>
      <c r="E585"/>
      <c r="F585"/>
      <c r="G585" s="28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</row>
    <row r="586" spans="3:134">
      <c r="C586"/>
      <c r="D586"/>
      <c r="E586"/>
      <c r="F586"/>
      <c r="G586" s="28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</row>
    <row r="587" spans="3:134">
      <c r="C587"/>
      <c r="D587"/>
      <c r="E587"/>
      <c r="F587"/>
      <c r="G587" s="28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</row>
    <row r="588" spans="3:134">
      <c r="C588"/>
      <c r="D588"/>
      <c r="E588"/>
      <c r="F588"/>
      <c r="G588" s="28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</row>
    <row r="589" spans="3:134">
      <c r="C589"/>
      <c r="D589"/>
      <c r="E589"/>
      <c r="F589"/>
      <c r="G589" s="28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</row>
    <row r="590" spans="3:134">
      <c r="C590"/>
      <c r="D590"/>
      <c r="E590"/>
      <c r="F590"/>
      <c r="G590" s="28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</row>
    <row r="591" spans="3:134">
      <c r="C591"/>
      <c r="D591"/>
      <c r="E591"/>
      <c r="F591"/>
      <c r="G591" s="28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</row>
    <row r="592" spans="3:134">
      <c r="C592"/>
      <c r="D592"/>
      <c r="E592"/>
      <c r="F592"/>
      <c r="G592" s="28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</row>
    <row r="593" spans="3:134">
      <c r="C593"/>
      <c r="D593"/>
      <c r="E593"/>
      <c r="F593"/>
      <c r="G593" s="28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</row>
    <row r="594" spans="3:134">
      <c r="C594"/>
      <c r="D594"/>
      <c r="E594"/>
      <c r="F594"/>
      <c r="G594" s="28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</row>
    <row r="595" spans="3:134">
      <c r="C595"/>
      <c r="D595"/>
      <c r="E595"/>
      <c r="F595"/>
      <c r="G595" s="28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</row>
    <row r="596" spans="3:134">
      <c r="C596"/>
      <c r="D596"/>
      <c r="E596"/>
      <c r="F596"/>
      <c r="G596" s="28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</row>
    <row r="597" spans="3:134">
      <c r="C597"/>
      <c r="D597"/>
      <c r="E597"/>
      <c r="F597"/>
      <c r="G597" s="28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</row>
    <row r="598" spans="3:134">
      <c r="C598"/>
      <c r="D598"/>
      <c r="E598"/>
      <c r="F598"/>
      <c r="G598" s="28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</row>
    <row r="599" spans="3:134">
      <c r="C599"/>
      <c r="D599"/>
      <c r="E599"/>
      <c r="F599"/>
      <c r="G599" s="28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</row>
    <row r="600" spans="3:134">
      <c r="C600"/>
      <c r="D600"/>
      <c r="E600"/>
      <c r="F600"/>
      <c r="G600" s="28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</row>
    <row r="601" spans="3:134">
      <c r="C601"/>
      <c r="D601"/>
      <c r="E601"/>
      <c r="F601"/>
      <c r="G601" s="28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</row>
    <row r="602" spans="3:134">
      <c r="C602"/>
      <c r="D602"/>
      <c r="E602"/>
      <c r="F602"/>
      <c r="G602" s="28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</row>
    <row r="603" spans="3:134">
      <c r="C603"/>
      <c r="D603"/>
      <c r="E603"/>
      <c r="F603"/>
      <c r="G603" s="28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</row>
    <row r="604" spans="3:134">
      <c r="C604"/>
      <c r="D604"/>
      <c r="E604"/>
      <c r="F604"/>
      <c r="G604" s="28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</row>
    <row r="605" spans="3:134">
      <c r="C605"/>
      <c r="D605"/>
      <c r="E605"/>
      <c r="F605"/>
      <c r="G605" s="28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</row>
    <row r="606" spans="3:134">
      <c r="C606"/>
      <c r="D606"/>
      <c r="E606"/>
      <c r="F606"/>
      <c r="G606" s="28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</row>
    <row r="607" spans="3:134">
      <c r="C607"/>
      <c r="D607"/>
      <c r="E607"/>
      <c r="F607"/>
      <c r="G607" s="28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</row>
    <row r="608" spans="3:134">
      <c r="C608"/>
      <c r="D608"/>
      <c r="E608"/>
      <c r="F608"/>
      <c r="G608" s="28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</row>
    <row r="609" spans="3:134">
      <c r="C609"/>
      <c r="D609"/>
      <c r="E609"/>
      <c r="F609"/>
      <c r="G609" s="28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</row>
    <row r="610" spans="3:134">
      <c r="C610"/>
      <c r="D610"/>
      <c r="E610"/>
      <c r="F610"/>
      <c r="G610" s="28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</row>
    <row r="611" spans="3:134">
      <c r="C611"/>
      <c r="D611"/>
      <c r="E611"/>
      <c r="F611"/>
      <c r="G611" s="28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</row>
    <row r="612" spans="3:134">
      <c r="C612"/>
      <c r="D612"/>
      <c r="E612"/>
      <c r="F612"/>
      <c r="G612" s="28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</row>
    <row r="613" spans="3:134">
      <c r="C613"/>
      <c r="D613"/>
      <c r="E613"/>
      <c r="F613"/>
      <c r="G613" s="28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</row>
    <row r="614" spans="3:134">
      <c r="C614"/>
      <c r="D614"/>
      <c r="E614"/>
      <c r="F614"/>
      <c r="G614" s="28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</row>
    <row r="615" spans="3:134">
      <c r="C615"/>
      <c r="D615"/>
      <c r="E615"/>
      <c r="F615"/>
      <c r="G615" s="28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</row>
    <row r="616" spans="3:134">
      <c r="C616"/>
      <c r="D616"/>
      <c r="E616"/>
      <c r="F616"/>
      <c r="G616" s="28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</row>
    <row r="617" spans="3:134">
      <c r="C617"/>
      <c r="D617"/>
      <c r="E617"/>
      <c r="F617"/>
      <c r="G617" s="28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</row>
    <row r="618" spans="3:134">
      <c r="C618"/>
      <c r="D618"/>
      <c r="E618"/>
      <c r="F618"/>
      <c r="G618" s="28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</row>
    <row r="619" spans="3:134">
      <c r="C619"/>
      <c r="D619"/>
      <c r="E619"/>
      <c r="F619"/>
      <c r="G619" s="28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</row>
    <row r="620" spans="3:134">
      <c r="C620"/>
      <c r="D620"/>
      <c r="E620"/>
      <c r="F620"/>
      <c r="G620" s="28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</row>
    <row r="621" spans="3:134">
      <c r="C621"/>
      <c r="D621"/>
      <c r="E621"/>
      <c r="F621"/>
      <c r="G621" s="28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</row>
    <row r="622" spans="3:134">
      <c r="C622"/>
      <c r="D622"/>
      <c r="E622"/>
      <c r="F622"/>
      <c r="G622" s="28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</row>
    <row r="623" spans="3:134">
      <c r="C623"/>
      <c r="D623"/>
      <c r="E623"/>
      <c r="F623"/>
      <c r="G623" s="28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</row>
    <row r="624" spans="3:134">
      <c r="C624"/>
      <c r="D624"/>
      <c r="E624"/>
      <c r="F624"/>
      <c r="G624" s="28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</row>
    <row r="625" spans="3:134">
      <c r="C625"/>
      <c r="D625"/>
      <c r="E625"/>
      <c r="F625"/>
      <c r="G625" s="28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</row>
    <row r="626" spans="3:134">
      <c r="C626"/>
      <c r="D626"/>
      <c r="E626"/>
      <c r="F626"/>
      <c r="G626" s="28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</row>
    <row r="627" spans="3:134">
      <c r="C627"/>
      <c r="D627"/>
      <c r="E627"/>
      <c r="F627"/>
      <c r="G627" s="28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</row>
    <row r="628" spans="3:134">
      <c r="C628"/>
      <c r="D628"/>
      <c r="E628"/>
      <c r="F628"/>
      <c r="G628" s="28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</row>
    <row r="629" spans="3:134">
      <c r="C629"/>
      <c r="D629"/>
      <c r="E629"/>
      <c r="F629"/>
      <c r="G629" s="28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</row>
    <row r="630" spans="3:134">
      <c r="C630"/>
      <c r="D630"/>
      <c r="E630"/>
      <c r="F630"/>
      <c r="G630" s="28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</row>
    <row r="631" spans="3:134">
      <c r="C631"/>
      <c r="D631"/>
      <c r="E631"/>
      <c r="F631"/>
      <c r="G631" s="28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</row>
    <row r="632" spans="3:134">
      <c r="C632"/>
      <c r="D632"/>
      <c r="E632"/>
      <c r="F632"/>
      <c r="G632" s="28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</row>
    <row r="633" spans="3:134">
      <c r="C633"/>
      <c r="D633"/>
      <c r="E633"/>
      <c r="F633"/>
      <c r="G633" s="28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</row>
    <row r="634" spans="3:134">
      <c r="C634"/>
      <c r="D634"/>
      <c r="E634"/>
      <c r="F634"/>
      <c r="G634" s="28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</row>
    <row r="635" spans="3:134">
      <c r="C635"/>
      <c r="D635"/>
      <c r="E635"/>
      <c r="F635"/>
      <c r="G635" s="28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</row>
    <row r="636" spans="3:134">
      <c r="C636"/>
      <c r="D636"/>
      <c r="E636"/>
      <c r="F636"/>
      <c r="G636" s="28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</row>
    <row r="637" spans="3:134">
      <c r="C637"/>
      <c r="D637"/>
      <c r="E637"/>
      <c r="F637"/>
      <c r="G637" s="28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</row>
    <row r="638" spans="3:134">
      <c r="C638"/>
      <c r="D638"/>
      <c r="E638"/>
      <c r="F638"/>
      <c r="G638" s="28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</row>
    <row r="639" spans="3:134">
      <c r="C639"/>
      <c r="D639"/>
      <c r="E639"/>
      <c r="F639"/>
      <c r="G639" s="28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</row>
    <row r="640" spans="3:134">
      <c r="C640"/>
      <c r="D640"/>
      <c r="E640"/>
      <c r="F640"/>
      <c r="G640" s="28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</row>
    <row r="641" spans="3:134">
      <c r="C641"/>
      <c r="D641"/>
      <c r="E641"/>
      <c r="F641"/>
      <c r="G641" s="28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</row>
    <row r="642" spans="3:134">
      <c r="C642"/>
      <c r="D642"/>
      <c r="E642"/>
      <c r="F642"/>
      <c r="G642" s="28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</row>
    <row r="643" spans="3:134">
      <c r="C643"/>
      <c r="D643"/>
      <c r="E643"/>
      <c r="F643"/>
      <c r="G643" s="28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</row>
    <row r="644" spans="3:134">
      <c r="C644"/>
      <c r="D644"/>
      <c r="E644"/>
      <c r="F644"/>
      <c r="G644" s="28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</row>
    <row r="645" spans="3:134">
      <c r="C645"/>
      <c r="D645"/>
      <c r="E645"/>
      <c r="F645"/>
      <c r="G645" s="28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</row>
    <row r="646" spans="3:134">
      <c r="C646"/>
      <c r="D646"/>
      <c r="E646"/>
      <c r="F646"/>
      <c r="G646" s="28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</row>
    <row r="647" spans="3:134">
      <c r="C647"/>
      <c r="D647"/>
      <c r="E647"/>
      <c r="F647"/>
      <c r="G647" s="28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</row>
    <row r="648" spans="3:134">
      <c r="C648"/>
      <c r="D648"/>
      <c r="E648"/>
      <c r="F648"/>
      <c r="G648" s="28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</row>
    <row r="649" spans="3:134">
      <c r="C649"/>
      <c r="D649"/>
      <c r="E649"/>
      <c r="F649"/>
      <c r="G649" s="28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</row>
    <row r="650" spans="3:134">
      <c r="C650"/>
      <c r="D650"/>
      <c r="E650"/>
      <c r="F650"/>
      <c r="G650" s="28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</row>
    <row r="651" spans="3:134">
      <c r="C651"/>
      <c r="D651"/>
      <c r="E651"/>
      <c r="F651"/>
      <c r="G651" s="28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</row>
    <row r="652" spans="3:134">
      <c r="C652"/>
      <c r="D652"/>
      <c r="E652"/>
      <c r="F652"/>
      <c r="G652" s="28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</row>
    <row r="653" spans="3:134">
      <c r="C653"/>
      <c r="D653"/>
      <c r="E653"/>
      <c r="F653"/>
      <c r="G653" s="28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</row>
    <row r="654" spans="3:134">
      <c r="C654"/>
      <c r="D654"/>
      <c r="E654"/>
      <c r="F654"/>
      <c r="G654" s="28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</row>
    <row r="655" spans="3:134">
      <c r="C655"/>
      <c r="D655"/>
      <c r="E655"/>
      <c r="F655"/>
      <c r="G655" s="28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</row>
    <row r="656" spans="3:134">
      <c r="C656"/>
      <c r="D656"/>
      <c r="E656"/>
      <c r="F656"/>
      <c r="G656" s="28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</row>
    <row r="657" spans="3:134">
      <c r="C657"/>
      <c r="D657"/>
      <c r="E657"/>
      <c r="F657"/>
      <c r="G657" s="28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</row>
    <row r="658" spans="3:134">
      <c r="C658"/>
      <c r="D658"/>
      <c r="E658"/>
      <c r="F658"/>
      <c r="G658" s="28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</row>
    <row r="659" spans="3:134">
      <c r="C659"/>
      <c r="D659"/>
      <c r="E659"/>
      <c r="F659"/>
      <c r="G659" s="28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</row>
    <row r="660" spans="3:134">
      <c r="C660"/>
      <c r="D660"/>
      <c r="E660"/>
      <c r="F660"/>
      <c r="G660" s="28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</row>
    <row r="661" spans="3:134">
      <c r="C661"/>
      <c r="D661"/>
      <c r="E661"/>
      <c r="F661"/>
      <c r="G661" s="28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</row>
    <row r="662" spans="3:134">
      <c r="C662"/>
      <c r="D662"/>
      <c r="E662"/>
      <c r="F662"/>
      <c r="G662" s="28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</row>
    <row r="663" spans="3:134">
      <c r="C663"/>
      <c r="D663"/>
      <c r="E663"/>
      <c r="F663"/>
      <c r="G663" s="28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</row>
    <row r="664" spans="3:134">
      <c r="C664"/>
      <c r="D664"/>
      <c r="E664"/>
      <c r="F664"/>
      <c r="G664" s="28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</row>
    <row r="665" spans="3:134">
      <c r="C665"/>
      <c r="D665"/>
      <c r="E665"/>
      <c r="F665"/>
      <c r="G665" s="28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</row>
    <row r="666" spans="3:134">
      <c r="C666"/>
      <c r="D666"/>
      <c r="E666"/>
      <c r="F666"/>
      <c r="G666" s="28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</row>
    <row r="667" spans="3:134">
      <c r="C667"/>
      <c r="D667"/>
      <c r="E667"/>
      <c r="F667"/>
      <c r="G667" s="28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</row>
    <row r="668" spans="3:134">
      <c r="C668"/>
      <c r="D668"/>
      <c r="E668"/>
      <c r="F668"/>
      <c r="G668" s="28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</row>
    <row r="669" spans="3:134">
      <c r="C669"/>
      <c r="D669"/>
      <c r="E669"/>
      <c r="F669"/>
      <c r="G669" s="28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</row>
    <row r="670" spans="3:134">
      <c r="C670"/>
      <c r="D670"/>
      <c r="E670"/>
      <c r="F670"/>
      <c r="G670" s="28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</row>
    <row r="671" spans="3:134">
      <c r="C671"/>
      <c r="D671"/>
      <c r="E671"/>
      <c r="F671"/>
      <c r="G671" s="28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</row>
    <row r="672" spans="3:134">
      <c r="C672"/>
      <c r="D672"/>
      <c r="E672"/>
      <c r="F672"/>
      <c r="G672" s="28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</row>
    <row r="673" spans="3:134">
      <c r="C673"/>
      <c r="D673"/>
      <c r="E673"/>
      <c r="F673"/>
      <c r="G673" s="28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</row>
    <row r="674" spans="3:134">
      <c r="C674"/>
      <c r="D674"/>
      <c r="E674"/>
      <c r="F674"/>
      <c r="G674" s="28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</row>
    <row r="675" spans="3:134">
      <c r="C675"/>
      <c r="D675"/>
      <c r="E675"/>
      <c r="F675"/>
      <c r="G675" s="28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</row>
    <row r="676" spans="3:134">
      <c r="C676"/>
      <c r="D676"/>
      <c r="E676"/>
      <c r="F676"/>
      <c r="G676" s="28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</row>
    <row r="677" spans="3:134">
      <c r="C677"/>
      <c r="D677"/>
      <c r="E677"/>
      <c r="F677"/>
      <c r="G677" s="28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</row>
    <row r="678" spans="3:134">
      <c r="C678"/>
      <c r="D678"/>
      <c r="E678"/>
      <c r="F678"/>
      <c r="G678" s="28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</row>
    <row r="679" spans="3:134">
      <c r="C679"/>
      <c r="D679"/>
      <c r="E679"/>
      <c r="F679"/>
      <c r="G679" s="28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</row>
    <row r="680" spans="3:134">
      <c r="C680"/>
      <c r="D680"/>
      <c r="E680"/>
      <c r="F680"/>
      <c r="G680" s="28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</row>
    <row r="681" spans="3:134">
      <c r="C681"/>
      <c r="D681"/>
      <c r="E681"/>
      <c r="F681"/>
      <c r="G681" s="28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</row>
    <row r="682" spans="3:134">
      <c r="C682"/>
      <c r="D682"/>
      <c r="E682"/>
      <c r="F682"/>
      <c r="G682" s="28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</row>
    <row r="683" spans="3:134">
      <c r="C683"/>
      <c r="D683"/>
      <c r="E683"/>
      <c r="F683"/>
      <c r="G683" s="28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</row>
    <row r="684" spans="3:134">
      <c r="C684"/>
      <c r="D684"/>
      <c r="E684"/>
      <c r="F684"/>
      <c r="G684" s="28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</row>
    <row r="685" spans="3:134">
      <c r="C685"/>
      <c r="D685"/>
      <c r="E685"/>
      <c r="F685"/>
      <c r="G685" s="28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</row>
    <row r="686" spans="3:134">
      <c r="C686"/>
      <c r="D686"/>
      <c r="E686"/>
      <c r="F686"/>
      <c r="G686" s="28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</row>
    <row r="687" spans="3:134">
      <c r="C687"/>
      <c r="D687"/>
      <c r="E687"/>
      <c r="F687"/>
      <c r="G687" s="28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</row>
    <row r="688" spans="3:134">
      <c r="C688"/>
      <c r="D688"/>
      <c r="E688"/>
      <c r="F688"/>
      <c r="G688" s="28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</row>
    <row r="689" spans="3:134">
      <c r="C689"/>
      <c r="D689"/>
      <c r="E689"/>
      <c r="F689"/>
      <c r="G689" s="28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</row>
    <row r="690" spans="3:134">
      <c r="C690"/>
      <c r="D690"/>
      <c r="E690"/>
      <c r="F690"/>
      <c r="G690" s="28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</row>
    <row r="691" spans="3:134">
      <c r="C691"/>
      <c r="D691"/>
      <c r="E691"/>
      <c r="F691"/>
      <c r="G691" s="28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</row>
    <row r="692" spans="3:134">
      <c r="C692"/>
      <c r="D692"/>
      <c r="E692"/>
      <c r="F692"/>
      <c r="G692" s="28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</row>
    <row r="693" spans="3:134">
      <c r="C693"/>
      <c r="D693"/>
      <c r="E693"/>
      <c r="F693"/>
      <c r="G693" s="28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</row>
    <row r="694" spans="3:134">
      <c r="C694"/>
      <c r="D694"/>
      <c r="E694"/>
      <c r="F694"/>
      <c r="G694" s="28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</row>
    <row r="695" spans="3:134">
      <c r="C695"/>
      <c r="D695"/>
      <c r="E695"/>
      <c r="F695"/>
      <c r="G695" s="28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</row>
    <row r="696" spans="3:134">
      <c r="C696"/>
      <c r="D696"/>
      <c r="E696"/>
      <c r="F696"/>
      <c r="G696" s="28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</row>
    <row r="697" spans="3:134">
      <c r="C697"/>
      <c r="D697"/>
      <c r="E697"/>
      <c r="F697"/>
      <c r="G697" s="28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</row>
    <row r="698" spans="3:134">
      <c r="C698"/>
      <c r="D698"/>
      <c r="E698"/>
      <c r="F698"/>
      <c r="G698" s="28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</row>
    <row r="699" spans="3:134">
      <c r="C699"/>
      <c r="D699"/>
      <c r="E699"/>
      <c r="F699"/>
      <c r="G699" s="28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</row>
    <row r="700" spans="3:134">
      <c r="C700"/>
      <c r="D700"/>
      <c r="E700"/>
      <c r="F700"/>
      <c r="G700" s="28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</row>
    <row r="701" spans="3:134">
      <c r="C701"/>
      <c r="D701"/>
      <c r="E701"/>
      <c r="F701"/>
      <c r="G701" s="28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</row>
    <row r="702" spans="3:134">
      <c r="C702"/>
      <c r="D702"/>
      <c r="E702"/>
      <c r="F702"/>
      <c r="G702" s="28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</row>
    <row r="703" spans="3:134">
      <c r="C703"/>
      <c r="D703"/>
      <c r="E703"/>
      <c r="F703"/>
      <c r="G703" s="28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</row>
    <row r="704" spans="3:134">
      <c r="C704"/>
      <c r="D704"/>
      <c r="E704"/>
      <c r="F704"/>
      <c r="G704" s="28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</row>
    <row r="705" spans="3:134">
      <c r="C705"/>
      <c r="D705"/>
      <c r="E705"/>
      <c r="F705"/>
      <c r="G705" s="28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</row>
    <row r="706" spans="3:134">
      <c r="C706"/>
      <c r="D706"/>
      <c r="E706"/>
      <c r="F706"/>
      <c r="G706" s="28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</row>
    <row r="707" spans="3:134">
      <c r="C707"/>
      <c r="D707"/>
      <c r="E707"/>
      <c r="F707"/>
      <c r="G707" s="28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</row>
    <row r="708" spans="3:134">
      <c r="C708"/>
      <c r="D708"/>
      <c r="E708"/>
      <c r="F708"/>
      <c r="G708" s="28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</row>
    <row r="709" spans="3:134">
      <c r="C709"/>
      <c r="D709"/>
      <c r="E709"/>
      <c r="F709"/>
      <c r="G709" s="28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</row>
    <row r="710" spans="3:134">
      <c r="C710"/>
      <c r="D710"/>
      <c r="E710"/>
      <c r="F710"/>
      <c r="G710" s="28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</row>
    <row r="711" spans="3:134">
      <c r="C711"/>
      <c r="D711"/>
      <c r="E711"/>
      <c r="F711"/>
      <c r="G711" s="28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</row>
    <row r="712" spans="3:134">
      <c r="C712"/>
      <c r="D712"/>
      <c r="E712"/>
      <c r="F712"/>
      <c r="G712" s="28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</row>
    <row r="713" spans="3:134">
      <c r="C713"/>
      <c r="D713"/>
      <c r="E713"/>
      <c r="F713"/>
      <c r="G713" s="28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</row>
    <row r="714" spans="3:134">
      <c r="C714"/>
      <c r="D714"/>
      <c r="E714"/>
      <c r="F714"/>
      <c r="G714" s="28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</row>
    <row r="715" spans="3:134">
      <c r="C715"/>
      <c r="D715"/>
      <c r="E715"/>
      <c r="F715"/>
      <c r="G715" s="28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</row>
    <row r="716" spans="3:134">
      <c r="C716"/>
      <c r="D716"/>
      <c r="E716"/>
      <c r="F716"/>
      <c r="G716" s="28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</row>
    <row r="717" spans="3:134">
      <c r="C717"/>
      <c r="D717"/>
      <c r="E717"/>
      <c r="F717"/>
      <c r="G717" s="28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</row>
    <row r="718" spans="3:134">
      <c r="C718"/>
      <c r="D718"/>
      <c r="E718"/>
      <c r="F718"/>
      <c r="G718" s="28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</row>
    <row r="719" spans="3:134">
      <c r="C719"/>
      <c r="D719"/>
      <c r="E719"/>
      <c r="F719"/>
      <c r="G719" s="28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</row>
    <row r="720" spans="3:134">
      <c r="C720"/>
      <c r="D720"/>
      <c r="E720"/>
      <c r="F720"/>
      <c r="G720" s="28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</row>
    <row r="721" spans="3:134">
      <c r="C721"/>
      <c r="D721"/>
      <c r="E721"/>
      <c r="F721"/>
      <c r="G721" s="28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</row>
    <row r="722" spans="3:134">
      <c r="C722"/>
      <c r="D722"/>
      <c r="E722"/>
      <c r="F722"/>
      <c r="G722" s="28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</row>
    <row r="723" spans="3:134">
      <c r="C723"/>
      <c r="D723"/>
      <c r="E723"/>
      <c r="F723"/>
      <c r="G723" s="28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</row>
    <row r="724" spans="3:134">
      <c r="C724"/>
      <c r="D724"/>
      <c r="E724"/>
      <c r="F724"/>
      <c r="G724" s="28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</row>
    <row r="725" spans="3:134">
      <c r="C725"/>
      <c r="D725"/>
      <c r="E725"/>
      <c r="F725"/>
      <c r="G725" s="28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</row>
    <row r="726" spans="3:134">
      <c r="C726"/>
      <c r="D726"/>
      <c r="E726"/>
      <c r="F726"/>
      <c r="G726" s="28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</row>
    <row r="727" spans="3:134">
      <c r="C727"/>
      <c r="D727"/>
      <c r="E727"/>
      <c r="F727"/>
      <c r="G727" s="28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</row>
    <row r="728" spans="3:134">
      <c r="C728"/>
      <c r="D728"/>
      <c r="E728"/>
      <c r="F728"/>
      <c r="G728" s="28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</row>
    <row r="729" spans="3:134">
      <c r="C729"/>
      <c r="D729"/>
      <c r="E729"/>
      <c r="F729"/>
      <c r="G729" s="28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</row>
    <row r="730" spans="3:134">
      <c r="C730"/>
      <c r="D730"/>
      <c r="E730"/>
      <c r="F730"/>
      <c r="G730" s="28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</row>
    <row r="731" spans="3:134">
      <c r="C731"/>
      <c r="D731"/>
      <c r="E731"/>
      <c r="F731"/>
      <c r="G731" s="28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</row>
    <row r="732" spans="3:134">
      <c r="C732"/>
      <c r="D732"/>
      <c r="E732"/>
      <c r="F732"/>
      <c r="G732" s="28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</row>
    <row r="733" spans="3:134">
      <c r="C733"/>
      <c r="D733"/>
      <c r="E733"/>
      <c r="F733"/>
      <c r="G733" s="28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</row>
    <row r="734" spans="3:134">
      <c r="C734"/>
      <c r="D734"/>
      <c r="E734"/>
      <c r="F734"/>
      <c r="G734" s="28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</row>
    <row r="735" spans="3:134">
      <c r="C735"/>
      <c r="D735"/>
      <c r="E735"/>
      <c r="F735"/>
      <c r="G735" s="28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</row>
    <row r="736" spans="3:134">
      <c r="C736"/>
      <c r="D736"/>
      <c r="E736"/>
      <c r="F736"/>
      <c r="G736" s="28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</row>
    <row r="737" spans="3:134">
      <c r="C737"/>
      <c r="D737"/>
      <c r="E737"/>
      <c r="F737"/>
      <c r="G737" s="28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</row>
    <row r="738" spans="3:134">
      <c r="C738"/>
      <c r="D738"/>
      <c r="E738"/>
      <c r="F738"/>
      <c r="G738" s="28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</row>
    <row r="739" spans="3:134">
      <c r="C739"/>
      <c r="D739"/>
      <c r="E739"/>
      <c r="F739"/>
      <c r="G739" s="28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</row>
    <row r="740" spans="3:134">
      <c r="C740"/>
      <c r="D740"/>
      <c r="E740"/>
      <c r="F740"/>
      <c r="G740" s="28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</row>
    <row r="741" spans="3:134">
      <c r="C741"/>
      <c r="D741"/>
      <c r="E741"/>
      <c r="F741"/>
      <c r="G741" s="28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</row>
    <row r="742" spans="3:134">
      <c r="C742"/>
      <c r="D742"/>
      <c r="E742"/>
      <c r="F742"/>
      <c r="G742" s="28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</row>
    <row r="743" spans="3:134">
      <c r="C743"/>
      <c r="D743"/>
      <c r="E743"/>
      <c r="F743"/>
      <c r="G743" s="28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</row>
    <row r="744" spans="3:134">
      <c r="C744"/>
      <c r="D744"/>
      <c r="E744"/>
      <c r="F744"/>
      <c r="G744" s="28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</row>
    <row r="745" spans="3:134">
      <c r="C745"/>
      <c r="D745"/>
      <c r="E745"/>
      <c r="F745"/>
      <c r="G745" s="28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</row>
    <row r="746" spans="3:134">
      <c r="C746"/>
      <c r="D746"/>
      <c r="E746"/>
      <c r="F746"/>
      <c r="G746" s="28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</row>
    <row r="747" spans="3:134">
      <c r="C747"/>
      <c r="D747"/>
      <c r="E747"/>
      <c r="F747"/>
      <c r="G747" s="28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</row>
    <row r="748" spans="3:134">
      <c r="C748"/>
      <c r="D748"/>
      <c r="E748"/>
      <c r="F748"/>
      <c r="G748" s="28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</row>
    <row r="749" spans="3:134">
      <c r="C749"/>
      <c r="D749"/>
      <c r="E749"/>
      <c r="F749"/>
      <c r="G749" s="28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</row>
    <row r="750" spans="3:134">
      <c r="C750"/>
      <c r="D750"/>
      <c r="E750"/>
      <c r="F750"/>
      <c r="G750" s="28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</row>
    <row r="751" spans="3:134">
      <c r="C751"/>
      <c r="D751"/>
      <c r="E751"/>
      <c r="F751"/>
      <c r="G751" s="28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</row>
    <row r="752" spans="3:134">
      <c r="C752"/>
      <c r="D752"/>
      <c r="E752"/>
      <c r="F752"/>
      <c r="G752" s="28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</row>
    <row r="753" spans="3:134">
      <c r="C753"/>
      <c r="D753"/>
      <c r="E753"/>
      <c r="F753"/>
      <c r="G753" s="28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</row>
    <row r="754" spans="3:134">
      <c r="C754"/>
      <c r="D754"/>
      <c r="E754"/>
      <c r="F754"/>
      <c r="G754" s="28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</row>
    <row r="755" spans="3:134">
      <c r="C755"/>
      <c r="D755"/>
      <c r="E755"/>
      <c r="F755"/>
      <c r="G755" s="28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</row>
    <row r="756" spans="3:134">
      <c r="C756"/>
      <c r="D756"/>
      <c r="E756"/>
      <c r="F756"/>
      <c r="G756" s="28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</row>
    <row r="757" spans="3:134">
      <c r="C757"/>
      <c r="D757"/>
      <c r="E757"/>
      <c r="F757"/>
      <c r="G757" s="28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</row>
    <row r="758" spans="3:134">
      <c r="C758"/>
      <c r="D758"/>
      <c r="E758"/>
      <c r="F758"/>
      <c r="G758" s="28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</row>
    <row r="759" spans="3:134">
      <c r="C759"/>
      <c r="D759"/>
      <c r="E759"/>
      <c r="F759"/>
      <c r="G759" s="28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</row>
    <row r="760" spans="3:134">
      <c r="C760"/>
      <c r="D760"/>
      <c r="E760"/>
      <c r="F760"/>
      <c r="G760" s="28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</row>
    <row r="761" spans="3:134">
      <c r="C761"/>
      <c r="D761"/>
      <c r="E761"/>
      <c r="F761"/>
      <c r="G761" s="28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</row>
    <row r="762" spans="3:134">
      <c r="C762"/>
      <c r="D762"/>
      <c r="E762"/>
      <c r="F762"/>
      <c r="G762" s="28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</row>
    <row r="763" spans="3:134">
      <c r="C763"/>
      <c r="D763"/>
      <c r="E763"/>
      <c r="F763"/>
      <c r="G763" s="28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</row>
    <row r="764" spans="3:134">
      <c r="C764"/>
      <c r="D764"/>
      <c r="E764"/>
      <c r="F764"/>
      <c r="G764" s="28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</row>
    <row r="765" spans="3:134">
      <c r="C765"/>
      <c r="D765"/>
      <c r="E765"/>
      <c r="F765"/>
      <c r="G765" s="28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</row>
    <row r="766" spans="3:134">
      <c r="C766"/>
      <c r="D766"/>
      <c r="E766"/>
      <c r="F766"/>
      <c r="G766" s="28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</row>
    <row r="767" spans="3:134">
      <c r="C767"/>
      <c r="D767"/>
      <c r="E767"/>
      <c r="F767"/>
      <c r="G767" s="28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</row>
    <row r="768" spans="3:134">
      <c r="C768"/>
      <c r="D768"/>
      <c r="E768"/>
      <c r="F768"/>
      <c r="G768" s="28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</row>
    <row r="769" spans="3:134">
      <c r="C769"/>
      <c r="D769"/>
      <c r="E769"/>
      <c r="F769"/>
      <c r="G769" s="28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</row>
    <row r="770" spans="3:134">
      <c r="C770"/>
      <c r="D770"/>
      <c r="E770"/>
      <c r="F770"/>
      <c r="G770" s="28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</row>
    <row r="771" spans="3:134">
      <c r="C771"/>
      <c r="D771"/>
      <c r="E771"/>
      <c r="F771"/>
      <c r="G771" s="28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</row>
    <row r="772" spans="3:134">
      <c r="C772"/>
      <c r="D772"/>
      <c r="E772"/>
      <c r="F772"/>
      <c r="G772" s="28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</row>
    <row r="773" spans="3:134">
      <c r="C773"/>
      <c r="D773"/>
      <c r="E773"/>
      <c r="F773"/>
      <c r="G773" s="28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</row>
    <row r="774" spans="3:134">
      <c r="C774"/>
      <c r="D774"/>
      <c r="E774"/>
      <c r="F774"/>
      <c r="G774" s="28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</row>
    <row r="775" spans="3:134">
      <c r="C775"/>
      <c r="D775"/>
      <c r="E775"/>
      <c r="F775"/>
      <c r="G775" s="28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</row>
    <row r="776" spans="3:134">
      <c r="C776"/>
      <c r="D776"/>
      <c r="E776"/>
      <c r="F776"/>
      <c r="G776" s="28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</row>
    <row r="777" spans="3:134">
      <c r="C777"/>
      <c r="D777"/>
      <c r="E777"/>
      <c r="F777"/>
      <c r="G777" s="28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</row>
    <row r="778" spans="3:134">
      <c r="C778"/>
      <c r="D778"/>
      <c r="E778"/>
      <c r="F778"/>
      <c r="G778" s="28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</row>
    <row r="779" spans="3:134">
      <c r="C779"/>
      <c r="D779"/>
      <c r="E779"/>
      <c r="F779"/>
      <c r="G779" s="28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</row>
    <row r="780" spans="3:134">
      <c r="C780"/>
      <c r="D780"/>
      <c r="E780"/>
      <c r="F780"/>
      <c r="G780" s="28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</row>
    <row r="781" spans="3:134">
      <c r="C781"/>
      <c r="D781"/>
      <c r="E781"/>
      <c r="F781"/>
      <c r="G781" s="28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</row>
    <row r="782" spans="3:134">
      <c r="C782"/>
      <c r="D782"/>
      <c r="E782"/>
      <c r="F782"/>
      <c r="G782" s="28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</row>
    <row r="783" spans="3:134">
      <c r="C783"/>
      <c r="D783"/>
      <c r="E783"/>
      <c r="F783"/>
      <c r="G783" s="28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</row>
    <row r="784" spans="3:134">
      <c r="C784"/>
      <c r="D784"/>
      <c r="E784"/>
      <c r="F784"/>
      <c r="G784" s="28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</row>
    <row r="785" spans="3:134">
      <c r="C785"/>
      <c r="D785"/>
      <c r="E785"/>
      <c r="F785"/>
      <c r="G785" s="28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</row>
    <row r="786" spans="3:134">
      <c r="C786"/>
      <c r="D786"/>
      <c r="E786"/>
      <c r="F786"/>
      <c r="G786" s="28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</row>
    <row r="787" spans="3:134">
      <c r="C787"/>
      <c r="D787"/>
      <c r="E787"/>
      <c r="F787"/>
      <c r="G787" s="28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</row>
    <row r="788" spans="3:134">
      <c r="C788"/>
      <c r="D788"/>
      <c r="E788"/>
      <c r="F788"/>
      <c r="G788" s="28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</row>
    <row r="789" spans="3:134">
      <c r="C789"/>
      <c r="D789"/>
      <c r="E789"/>
      <c r="F789"/>
      <c r="G789" s="28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</row>
    <row r="790" spans="3:134">
      <c r="C790"/>
      <c r="D790"/>
      <c r="E790"/>
      <c r="F790"/>
      <c r="G790" s="28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</row>
    <row r="791" spans="3:134">
      <c r="C791"/>
      <c r="D791"/>
      <c r="E791"/>
      <c r="F791"/>
      <c r="G791" s="28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</row>
    <row r="792" spans="3:134">
      <c r="C792"/>
      <c r="D792"/>
      <c r="E792"/>
      <c r="F792"/>
      <c r="G792" s="28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</row>
    <row r="793" spans="3:134">
      <c r="C793"/>
      <c r="D793"/>
      <c r="E793"/>
      <c r="F793"/>
      <c r="G793" s="28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</row>
    <row r="794" spans="3:134">
      <c r="C794"/>
      <c r="D794"/>
      <c r="E794"/>
      <c r="F794"/>
      <c r="G794" s="28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</row>
    <row r="795" spans="3:134">
      <c r="C795"/>
      <c r="D795"/>
      <c r="E795"/>
      <c r="F795"/>
      <c r="G795" s="28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</row>
    <row r="796" spans="3:134">
      <c r="C796"/>
      <c r="D796"/>
      <c r="E796"/>
      <c r="F796"/>
      <c r="G796" s="28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</row>
    <row r="797" spans="3:134">
      <c r="C797"/>
      <c r="D797"/>
      <c r="E797"/>
      <c r="F797"/>
      <c r="G797" s="28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</row>
    <row r="798" spans="3:134">
      <c r="C798"/>
      <c r="D798"/>
      <c r="E798"/>
      <c r="F798"/>
      <c r="G798" s="28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</row>
    <row r="799" spans="3:134">
      <c r="C799"/>
      <c r="D799"/>
      <c r="E799"/>
      <c r="F799"/>
      <c r="G799" s="28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</row>
    <row r="800" spans="3:134">
      <c r="C800"/>
      <c r="D800"/>
      <c r="E800"/>
      <c r="F800"/>
      <c r="G800" s="28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</row>
    <row r="801" spans="3:134">
      <c r="C801"/>
      <c r="D801"/>
      <c r="E801"/>
      <c r="F801"/>
      <c r="G801" s="28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</row>
    <row r="802" spans="3:134">
      <c r="C802"/>
      <c r="D802"/>
      <c r="E802"/>
      <c r="F802"/>
      <c r="G802" s="28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</row>
    <row r="803" spans="3:134">
      <c r="C803"/>
      <c r="D803"/>
      <c r="E803"/>
      <c r="F803"/>
      <c r="G803" s="28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</row>
    <row r="804" spans="3:134">
      <c r="C804"/>
      <c r="D804"/>
      <c r="E804"/>
      <c r="F804"/>
      <c r="G804" s="28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</row>
    <row r="805" spans="3:134">
      <c r="C805"/>
      <c r="D805"/>
      <c r="E805"/>
      <c r="F805"/>
      <c r="G805" s="28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</row>
    <row r="806" spans="3:134">
      <c r="C806"/>
      <c r="D806"/>
      <c r="E806"/>
      <c r="F806"/>
      <c r="G806" s="28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</row>
    <row r="807" spans="3:134">
      <c r="C807"/>
      <c r="D807"/>
      <c r="E807"/>
      <c r="F807"/>
      <c r="G807" s="28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</row>
    <row r="808" spans="3:134">
      <c r="C808"/>
      <c r="D808"/>
      <c r="E808"/>
      <c r="F808"/>
      <c r="G808" s="28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</row>
    <row r="809" spans="3:134">
      <c r="C809"/>
      <c r="D809"/>
      <c r="E809"/>
      <c r="F809"/>
      <c r="G809" s="28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</row>
    <row r="810" spans="3:134">
      <c r="C810"/>
      <c r="D810"/>
      <c r="E810"/>
      <c r="F810"/>
      <c r="G810" s="28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</row>
    <row r="811" spans="3:134">
      <c r="C811"/>
      <c r="D811"/>
      <c r="E811"/>
      <c r="F811"/>
      <c r="G811" s="28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</row>
    <row r="812" spans="3:134">
      <c r="C812"/>
      <c r="D812"/>
      <c r="E812"/>
      <c r="F812"/>
      <c r="G812" s="28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</row>
    <row r="813" spans="3:134">
      <c r="C813"/>
      <c r="D813"/>
      <c r="E813"/>
      <c r="F813"/>
      <c r="G813" s="28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</row>
    <row r="814" spans="3:134">
      <c r="C814"/>
      <c r="D814"/>
      <c r="E814"/>
      <c r="F814"/>
      <c r="G814" s="28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</row>
    <row r="815" spans="3:134">
      <c r="C815"/>
      <c r="D815"/>
      <c r="E815"/>
      <c r="F815"/>
      <c r="G815" s="28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</row>
    <row r="816" spans="3:134">
      <c r="C816"/>
      <c r="D816"/>
      <c r="E816"/>
      <c r="F816"/>
      <c r="G816" s="28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</row>
    <row r="817" spans="3:134">
      <c r="C817"/>
      <c r="D817"/>
      <c r="E817"/>
      <c r="F817"/>
      <c r="G817" s="28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</row>
    <row r="818" spans="3:134">
      <c r="C818"/>
      <c r="D818"/>
      <c r="E818"/>
      <c r="F818"/>
      <c r="G818" s="28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</row>
    <row r="819" spans="3:134">
      <c r="C819"/>
      <c r="D819"/>
      <c r="E819"/>
      <c r="F819"/>
      <c r="G819" s="28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</row>
    <row r="820" spans="3:134">
      <c r="C820"/>
      <c r="D820"/>
      <c r="E820"/>
      <c r="F820"/>
      <c r="G820" s="28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</row>
    <row r="821" spans="3:134">
      <c r="C821"/>
      <c r="D821"/>
      <c r="E821"/>
      <c r="F821"/>
      <c r="G821" s="28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</row>
    <row r="822" spans="3:134">
      <c r="C822"/>
      <c r="D822"/>
      <c r="E822"/>
      <c r="F822"/>
      <c r="G822" s="28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</row>
    <row r="823" spans="3:134">
      <c r="C823"/>
      <c r="D823"/>
      <c r="E823"/>
      <c r="F823"/>
      <c r="G823" s="28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</row>
    <row r="824" spans="3:134">
      <c r="C824"/>
      <c r="D824"/>
      <c r="E824"/>
      <c r="F824"/>
      <c r="G824" s="28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</row>
    <row r="825" spans="3:134">
      <c r="C825"/>
      <c r="D825"/>
      <c r="E825"/>
      <c r="F825"/>
      <c r="G825" s="28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</row>
    <row r="826" spans="3:134">
      <c r="C826"/>
      <c r="D826"/>
      <c r="E826"/>
      <c r="F826"/>
      <c r="G826" s="28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</row>
    <row r="827" spans="3:134">
      <c r="C827"/>
      <c r="D827"/>
      <c r="E827"/>
      <c r="F827"/>
      <c r="G827" s="28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</row>
    <row r="828" spans="3:134">
      <c r="C828"/>
      <c r="D828"/>
      <c r="E828"/>
      <c r="F828"/>
      <c r="G828" s="28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</row>
    <row r="829" spans="3:134">
      <c r="C829"/>
      <c r="D829"/>
      <c r="E829"/>
      <c r="F829"/>
      <c r="G829" s="28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</row>
    <row r="830" spans="3:134">
      <c r="C830"/>
      <c r="D830"/>
      <c r="E830"/>
      <c r="F830"/>
      <c r="G830" s="28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</row>
    <row r="831" spans="3:134">
      <c r="C831"/>
      <c r="D831"/>
      <c r="E831"/>
      <c r="F831"/>
      <c r="G831" s="28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</row>
    <row r="832" spans="3:134">
      <c r="C832"/>
      <c r="D832"/>
      <c r="E832"/>
      <c r="F832"/>
      <c r="G832" s="28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</row>
    <row r="833" spans="3:134">
      <c r="C833"/>
      <c r="D833"/>
      <c r="E833"/>
      <c r="F833"/>
      <c r="G833" s="28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</row>
    <row r="834" spans="3:134">
      <c r="C834"/>
      <c r="D834"/>
      <c r="E834"/>
      <c r="F834"/>
      <c r="G834" s="28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</row>
    <row r="835" spans="3:134">
      <c r="C835"/>
      <c r="D835"/>
      <c r="E835"/>
      <c r="F835"/>
      <c r="G835" s="28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</row>
    <row r="836" spans="3:134">
      <c r="C836"/>
      <c r="D836"/>
      <c r="E836"/>
      <c r="F836"/>
      <c r="G836" s="28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</row>
    <row r="837" spans="3:134">
      <c r="C837"/>
      <c r="D837"/>
      <c r="E837"/>
      <c r="F837"/>
      <c r="G837" s="28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</row>
    <row r="838" spans="3:134">
      <c r="C838"/>
      <c r="D838"/>
      <c r="E838"/>
      <c r="F838"/>
      <c r="G838" s="28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</row>
    <row r="839" spans="3:134">
      <c r="C839"/>
      <c r="D839"/>
      <c r="E839"/>
      <c r="F839"/>
      <c r="G839" s="28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</row>
    <row r="840" spans="3:134">
      <c r="C840"/>
      <c r="D840"/>
      <c r="E840"/>
      <c r="F840"/>
      <c r="G840" s="28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</row>
    <row r="841" spans="3:134">
      <c r="C841"/>
      <c r="D841"/>
      <c r="E841"/>
      <c r="F841"/>
      <c r="G841" s="28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</row>
    <row r="842" spans="3:134">
      <c r="C842"/>
      <c r="D842"/>
      <c r="E842"/>
      <c r="F842"/>
      <c r="G842" s="28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</row>
    <row r="843" spans="3:134">
      <c r="C843"/>
      <c r="D843"/>
      <c r="E843"/>
      <c r="F843"/>
      <c r="G843" s="28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</row>
    <row r="844" spans="3:134">
      <c r="C844"/>
      <c r="D844"/>
      <c r="E844"/>
      <c r="F844"/>
      <c r="G844" s="28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</row>
    <row r="845" spans="3:134">
      <c r="C845"/>
      <c r="D845"/>
      <c r="E845"/>
      <c r="F845"/>
      <c r="G845" s="28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</row>
    <row r="846" spans="3:134">
      <c r="C846"/>
      <c r="D846"/>
      <c r="E846"/>
      <c r="F846"/>
      <c r="G846" s="28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</row>
    <row r="847" spans="3:134">
      <c r="C847"/>
      <c r="D847"/>
      <c r="E847"/>
      <c r="F847"/>
      <c r="G847" s="28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</row>
    <row r="848" spans="3:134">
      <c r="C848"/>
      <c r="D848"/>
      <c r="E848"/>
      <c r="F848"/>
      <c r="G848" s="28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</row>
    <row r="849" spans="3:134">
      <c r="C849"/>
      <c r="D849"/>
      <c r="E849"/>
      <c r="F849"/>
      <c r="G849" s="28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</row>
    <row r="850" spans="3:134">
      <c r="C850"/>
      <c r="D850"/>
      <c r="E850"/>
      <c r="F850"/>
      <c r="G850" s="28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</row>
    <row r="851" spans="3:134">
      <c r="C851"/>
      <c r="D851"/>
      <c r="E851"/>
      <c r="F851"/>
      <c r="G851" s="28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</row>
    <row r="852" spans="3:134">
      <c r="C852"/>
      <c r="D852"/>
      <c r="E852"/>
      <c r="F852"/>
      <c r="G852" s="28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</row>
    <row r="853" spans="3:134">
      <c r="C853"/>
      <c r="D853"/>
      <c r="E853"/>
      <c r="F853"/>
      <c r="G853" s="28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</row>
    <row r="854" spans="3:134">
      <c r="C854"/>
      <c r="D854"/>
      <c r="E854"/>
      <c r="F854"/>
      <c r="G854" s="28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</row>
    <row r="855" spans="3:134">
      <c r="C855"/>
      <c r="D855"/>
      <c r="E855"/>
      <c r="F855"/>
      <c r="G855" s="28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</row>
    <row r="856" spans="3:134">
      <c r="C856"/>
      <c r="D856"/>
      <c r="E856"/>
      <c r="F856"/>
      <c r="G856" s="28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</row>
    <row r="857" spans="3:134">
      <c r="C857"/>
      <c r="D857"/>
      <c r="E857"/>
      <c r="F857"/>
      <c r="G857" s="28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</row>
    <row r="858" spans="3:134">
      <c r="C858"/>
      <c r="D858"/>
      <c r="E858"/>
      <c r="F858"/>
      <c r="G858" s="28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</row>
    <row r="859" spans="3:134">
      <c r="C859"/>
      <c r="D859"/>
      <c r="E859"/>
      <c r="F859"/>
      <c r="G859" s="28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</row>
    <row r="860" spans="3:134">
      <c r="C860"/>
      <c r="D860"/>
      <c r="E860"/>
      <c r="F860"/>
      <c r="G860" s="28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</row>
    <row r="861" spans="3:134">
      <c r="C861"/>
      <c r="D861"/>
      <c r="E861"/>
      <c r="F861"/>
      <c r="G861" s="28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</row>
    <row r="862" spans="3:134">
      <c r="C862"/>
      <c r="D862"/>
      <c r="E862"/>
      <c r="F862"/>
      <c r="G862" s="28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</row>
    <row r="863" spans="3:134">
      <c r="C863"/>
      <c r="D863"/>
      <c r="E863"/>
      <c r="F863"/>
      <c r="G863" s="28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</row>
    <row r="864" spans="3:134">
      <c r="C864"/>
      <c r="D864"/>
      <c r="E864"/>
      <c r="F864"/>
      <c r="G864" s="28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</row>
    <row r="865" spans="3:134">
      <c r="C865"/>
      <c r="D865"/>
      <c r="E865"/>
      <c r="F865"/>
      <c r="G865" s="28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</row>
    <row r="866" spans="3:134">
      <c r="C866"/>
      <c r="D866"/>
      <c r="E866"/>
      <c r="F866"/>
      <c r="G866" s="28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</row>
    <row r="867" spans="3:134">
      <c r="C867"/>
      <c r="D867"/>
      <c r="E867"/>
      <c r="F867"/>
      <c r="G867" s="28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</row>
    <row r="868" spans="3:134">
      <c r="C868"/>
      <c r="D868"/>
      <c r="E868"/>
      <c r="F868"/>
      <c r="G868" s="28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</row>
    <row r="869" spans="3:134">
      <c r="C869"/>
      <c r="D869"/>
      <c r="E869"/>
      <c r="F869"/>
      <c r="G869" s="28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</row>
    <row r="870" spans="3:134">
      <c r="C870"/>
      <c r="D870"/>
      <c r="E870"/>
      <c r="F870"/>
      <c r="G870" s="28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</row>
    <row r="871" spans="3:134">
      <c r="C871"/>
      <c r="D871"/>
      <c r="E871"/>
      <c r="F871"/>
      <c r="G871" s="28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</row>
    <row r="872" spans="3:134">
      <c r="C872"/>
      <c r="D872"/>
      <c r="E872"/>
      <c r="F872"/>
      <c r="G872" s="28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</row>
    <row r="873" spans="3:134">
      <c r="C873"/>
      <c r="D873"/>
      <c r="E873"/>
      <c r="F873"/>
      <c r="G873" s="28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</row>
    <row r="874" spans="3:134">
      <c r="C874"/>
      <c r="D874"/>
      <c r="E874"/>
      <c r="F874"/>
      <c r="G874" s="28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</row>
    <row r="875" spans="3:134">
      <c r="C875"/>
      <c r="D875"/>
      <c r="E875"/>
      <c r="F875"/>
      <c r="G875" s="28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</row>
    <row r="876" spans="3:134">
      <c r="C876"/>
      <c r="D876"/>
      <c r="E876"/>
      <c r="F876"/>
      <c r="G876" s="28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</row>
    <row r="877" spans="3:134">
      <c r="C877"/>
      <c r="D877"/>
      <c r="E877"/>
      <c r="F877"/>
      <c r="G877" s="28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</row>
    <row r="878" spans="3:134">
      <c r="C878"/>
      <c r="D878"/>
      <c r="E878"/>
      <c r="F878"/>
      <c r="G878" s="28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</row>
    <row r="879" spans="3:134">
      <c r="C879"/>
      <c r="D879"/>
      <c r="E879"/>
      <c r="F879"/>
      <c r="G879" s="28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</row>
    <row r="880" spans="3:134">
      <c r="C880"/>
      <c r="D880"/>
      <c r="E880"/>
      <c r="F880"/>
      <c r="G880" s="28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</row>
    <row r="881" spans="3:134">
      <c r="C881"/>
      <c r="D881"/>
      <c r="E881"/>
      <c r="F881"/>
      <c r="G881" s="28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</row>
    <row r="882" spans="3:134">
      <c r="C882"/>
      <c r="D882"/>
      <c r="E882"/>
      <c r="F882"/>
      <c r="G882" s="28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</row>
    <row r="883" spans="3:134">
      <c r="C883"/>
      <c r="D883"/>
      <c r="E883"/>
      <c r="F883"/>
      <c r="G883" s="28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</row>
    <row r="884" spans="3:134">
      <c r="C884"/>
      <c r="D884"/>
      <c r="E884"/>
      <c r="F884"/>
      <c r="G884" s="28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</row>
    <row r="885" spans="3:134">
      <c r="C885"/>
      <c r="D885"/>
      <c r="E885"/>
      <c r="F885"/>
      <c r="G885" s="28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</row>
    <row r="886" spans="3:134">
      <c r="C886"/>
      <c r="D886"/>
      <c r="E886"/>
      <c r="F886"/>
      <c r="G886" s="28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</row>
    <row r="887" spans="3:134">
      <c r="C887"/>
      <c r="D887"/>
      <c r="E887"/>
      <c r="F887"/>
      <c r="G887" s="28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</row>
    <row r="888" spans="3:134">
      <c r="C888"/>
      <c r="D888"/>
      <c r="E888"/>
      <c r="F888"/>
      <c r="G888" s="28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</row>
    <row r="889" spans="3:134">
      <c r="C889"/>
      <c r="D889"/>
      <c r="E889"/>
      <c r="F889"/>
      <c r="G889" s="28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</row>
    <row r="890" spans="3:134">
      <c r="C890"/>
      <c r="D890"/>
      <c r="E890"/>
      <c r="F890"/>
      <c r="G890" s="28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</row>
    <row r="891" spans="3:134">
      <c r="C891"/>
      <c r="D891"/>
      <c r="E891"/>
      <c r="F891"/>
      <c r="G891" s="28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</row>
    <row r="892" spans="3:134">
      <c r="C892"/>
      <c r="D892"/>
      <c r="E892"/>
      <c r="F892"/>
      <c r="G892" s="28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</row>
    <row r="893" spans="3:134">
      <c r="C893"/>
      <c r="D893"/>
      <c r="E893"/>
      <c r="F893"/>
      <c r="G893" s="28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</row>
    <row r="894" spans="3:134">
      <c r="C894"/>
      <c r="D894"/>
      <c r="E894"/>
      <c r="F894"/>
      <c r="G894" s="28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</row>
    <row r="895" spans="3:134">
      <c r="C895"/>
      <c r="D895"/>
      <c r="E895"/>
      <c r="F895"/>
      <c r="G895" s="28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</row>
    <row r="896" spans="3:134">
      <c r="C896"/>
      <c r="D896"/>
      <c r="E896"/>
      <c r="F896"/>
      <c r="G896" s="28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</row>
    <row r="897" spans="3:134">
      <c r="C897"/>
      <c r="D897"/>
      <c r="E897"/>
      <c r="F897"/>
      <c r="G897" s="28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</row>
    <row r="898" spans="3:134">
      <c r="C898"/>
      <c r="D898"/>
      <c r="E898"/>
      <c r="F898"/>
      <c r="G898" s="28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</row>
    <row r="899" spans="3:134">
      <c r="C899"/>
      <c r="D899"/>
      <c r="E899"/>
      <c r="F899"/>
      <c r="G899" s="28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</row>
    <row r="900" spans="3:134">
      <c r="C900"/>
      <c r="D900"/>
      <c r="E900"/>
      <c r="F900"/>
      <c r="G900" s="28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</row>
    <row r="901" spans="3:134">
      <c r="C901"/>
      <c r="D901"/>
      <c r="E901"/>
      <c r="F901"/>
      <c r="G901" s="28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</row>
    <row r="902" spans="3:134">
      <c r="C902"/>
      <c r="D902"/>
      <c r="E902"/>
      <c r="F902"/>
      <c r="G902" s="28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</row>
    <row r="903" spans="3:134">
      <c r="C903"/>
      <c r="D903"/>
      <c r="E903"/>
      <c r="F903"/>
      <c r="G903" s="28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</row>
    <row r="904" spans="3:134">
      <c r="C904"/>
      <c r="D904"/>
      <c r="E904"/>
      <c r="F904"/>
      <c r="G904" s="28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</row>
    <row r="905" spans="3:134">
      <c r="C905"/>
      <c r="D905"/>
      <c r="E905"/>
      <c r="F905"/>
      <c r="G905" s="28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</row>
    <row r="906" spans="3:134">
      <c r="C906"/>
      <c r="D906"/>
      <c r="E906"/>
      <c r="F906"/>
      <c r="G906" s="28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</row>
    <row r="907" spans="3:134">
      <c r="C907"/>
      <c r="D907"/>
      <c r="E907"/>
      <c r="F907"/>
      <c r="G907" s="28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</row>
    <row r="908" spans="3:134">
      <c r="C908"/>
      <c r="D908"/>
      <c r="E908"/>
      <c r="F908"/>
      <c r="G908" s="28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</row>
    <row r="909" spans="3:134">
      <c r="C909"/>
      <c r="D909"/>
      <c r="E909"/>
      <c r="F909"/>
      <c r="G909" s="28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</row>
    <row r="910" spans="3:134">
      <c r="C910"/>
      <c r="D910"/>
      <c r="E910"/>
      <c r="F910"/>
      <c r="G910" s="28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</row>
    <row r="911" spans="3:134">
      <c r="C911"/>
      <c r="D911"/>
      <c r="E911"/>
      <c r="F911"/>
      <c r="G911" s="28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</row>
    <row r="912" spans="3:134">
      <c r="C912"/>
      <c r="D912"/>
      <c r="E912"/>
      <c r="F912"/>
      <c r="G912" s="28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</row>
    <row r="913" spans="3:134">
      <c r="C913"/>
      <c r="D913"/>
      <c r="E913"/>
      <c r="F913"/>
      <c r="G913" s="28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</row>
    <row r="914" spans="3:134">
      <c r="C914"/>
      <c r="D914"/>
      <c r="E914"/>
      <c r="F914"/>
      <c r="G914" s="28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</row>
    <row r="915" spans="3:134">
      <c r="C915"/>
      <c r="D915"/>
      <c r="E915"/>
      <c r="F915"/>
      <c r="G915" s="28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</row>
    <row r="916" spans="3:134">
      <c r="C916"/>
      <c r="D916"/>
      <c r="E916"/>
      <c r="F916"/>
      <c r="G916" s="28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</row>
    <row r="917" spans="3:134">
      <c r="C917"/>
      <c r="D917"/>
      <c r="E917"/>
      <c r="F917"/>
      <c r="G917" s="28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</row>
    <row r="918" spans="3:134">
      <c r="C918"/>
      <c r="D918"/>
      <c r="E918"/>
      <c r="F918"/>
      <c r="G918" s="28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</row>
    <row r="919" spans="3:134">
      <c r="C919"/>
      <c r="D919"/>
      <c r="E919"/>
      <c r="F919"/>
      <c r="G919" s="28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</row>
    <row r="920" spans="3:134">
      <c r="C920"/>
      <c r="D920"/>
      <c r="E920"/>
      <c r="F920"/>
      <c r="G920" s="28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</row>
    <row r="921" spans="3:134">
      <c r="C921"/>
      <c r="D921"/>
      <c r="E921"/>
      <c r="F921"/>
      <c r="G921" s="28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</row>
    <row r="922" spans="3:134">
      <c r="C922"/>
      <c r="D922"/>
      <c r="E922"/>
      <c r="F922"/>
      <c r="G922" s="28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</row>
    <row r="923" spans="3:134">
      <c r="C923"/>
      <c r="D923"/>
      <c r="E923"/>
      <c r="F923"/>
      <c r="G923" s="28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</row>
    <row r="924" spans="3:134">
      <c r="C924"/>
      <c r="D924"/>
      <c r="E924"/>
      <c r="F924"/>
      <c r="G924" s="28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</row>
    <row r="925" spans="3:134">
      <c r="C925"/>
      <c r="D925"/>
      <c r="E925"/>
      <c r="F925"/>
      <c r="G925" s="28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</row>
    <row r="926" spans="3:134">
      <c r="C926"/>
      <c r="D926"/>
      <c r="E926"/>
      <c r="F926"/>
      <c r="G926" s="28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</row>
    <row r="927" spans="3:134">
      <c r="C927"/>
      <c r="D927"/>
      <c r="E927"/>
      <c r="F927"/>
      <c r="G927" s="28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</row>
    <row r="928" spans="3:134">
      <c r="C928"/>
      <c r="D928"/>
      <c r="E928"/>
      <c r="F928"/>
      <c r="G928" s="28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</row>
    <row r="929" spans="3:134">
      <c r="C929"/>
      <c r="D929"/>
      <c r="E929"/>
      <c r="F929"/>
      <c r="G929" s="28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</row>
    <row r="930" spans="3:134">
      <c r="C930"/>
      <c r="D930"/>
      <c r="E930"/>
      <c r="F930"/>
      <c r="G930" s="28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</row>
    <row r="931" spans="3:134">
      <c r="C931"/>
      <c r="D931"/>
      <c r="E931"/>
      <c r="F931"/>
      <c r="G931" s="28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</row>
    <row r="932" spans="3:134">
      <c r="C932"/>
      <c r="D932"/>
      <c r="E932"/>
      <c r="F932"/>
      <c r="G932" s="28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</row>
    <row r="933" spans="3:134">
      <c r="C933"/>
      <c r="D933"/>
      <c r="E933"/>
      <c r="F933"/>
      <c r="G933" s="28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</row>
    <row r="934" spans="3:134">
      <c r="C934"/>
      <c r="D934"/>
      <c r="E934"/>
      <c r="F934"/>
      <c r="G934" s="28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</row>
    <row r="935" spans="3:134">
      <c r="C935"/>
      <c r="D935"/>
      <c r="E935"/>
      <c r="F935"/>
      <c r="G935" s="28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</row>
    <row r="936" spans="3:134">
      <c r="C936"/>
      <c r="D936"/>
      <c r="E936"/>
      <c r="F936"/>
      <c r="G936" s="28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</row>
    <row r="937" spans="3:134">
      <c r="C937"/>
      <c r="D937"/>
      <c r="E937"/>
      <c r="F937"/>
      <c r="G937" s="28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</row>
    <row r="938" spans="3:134">
      <c r="C938"/>
      <c r="D938"/>
      <c r="E938"/>
      <c r="F938"/>
      <c r="G938" s="28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</row>
    <row r="939" spans="3:134">
      <c r="C939"/>
      <c r="D939"/>
      <c r="E939"/>
      <c r="F939"/>
      <c r="G939" s="28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</row>
    <row r="940" spans="3:134">
      <c r="C940"/>
      <c r="D940"/>
      <c r="E940"/>
      <c r="F940"/>
      <c r="G940" s="28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</row>
    <row r="941" spans="3:134">
      <c r="C941"/>
      <c r="D941"/>
      <c r="E941"/>
      <c r="F941"/>
      <c r="G941" s="28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</row>
    <row r="942" spans="3:134">
      <c r="C942"/>
      <c r="D942"/>
      <c r="E942"/>
      <c r="F942"/>
      <c r="G942" s="28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</row>
    <row r="943" spans="3:134">
      <c r="C943"/>
      <c r="D943"/>
      <c r="E943"/>
      <c r="F943"/>
      <c r="G943" s="28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</row>
    <row r="944" spans="3:134">
      <c r="C944"/>
      <c r="D944"/>
      <c r="E944"/>
      <c r="F944"/>
      <c r="G944" s="28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</row>
    <row r="945" spans="3:134">
      <c r="C945"/>
      <c r="D945"/>
      <c r="E945"/>
      <c r="F945"/>
      <c r="G945" s="28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</row>
    <row r="946" spans="3:134">
      <c r="C946"/>
      <c r="D946"/>
      <c r="E946"/>
      <c r="F946"/>
      <c r="G946" s="28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</row>
    <row r="947" spans="3:134">
      <c r="C947"/>
      <c r="D947"/>
      <c r="E947"/>
      <c r="F947"/>
      <c r="G947" s="28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</row>
    <row r="948" spans="3:134">
      <c r="C948"/>
      <c r="D948"/>
      <c r="E948"/>
      <c r="F948"/>
      <c r="G948" s="28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</row>
    <row r="949" spans="3:134">
      <c r="C949"/>
      <c r="D949"/>
      <c r="E949"/>
      <c r="F949"/>
      <c r="G949" s="28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</row>
    <row r="950" spans="3:134">
      <c r="C950"/>
      <c r="D950"/>
      <c r="E950"/>
      <c r="F950"/>
      <c r="G950" s="28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</row>
    <row r="951" spans="3:134">
      <c r="C951"/>
      <c r="D951"/>
      <c r="E951"/>
      <c r="F951"/>
      <c r="G951" s="28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</row>
    <row r="952" spans="3:134">
      <c r="C952"/>
      <c r="D952"/>
      <c r="E952"/>
      <c r="F952"/>
      <c r="G952" s="28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</row>
    <row r="953" spans="3:134">
      <c r="C953"/>
      <c r="D953"/>
      <c r="E953"/>
      <c r="F953"/>
      <c r="G953" s="28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</row>
    <row r="954" spans="3:134">
      <c r="C954"/>
      <c r="D954"/>
      <c r="E954"/>
      <c r="F954"/>
      <c r="G954" s="28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</row>
    <row r="955" spans="3:134">
      <c r="C955"/>
      <c r="D955"/>
      <c r="E955"/>
      <c r="F955"/>
      <c r="G955" s="28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</row>
    <row r="956" spans="3:134">
      <c r="C956"/>
      <c r="D956"/>
      <c r="E956"/>
      <c r="F956"/>
      <c r="G956" s="28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</row>
    <row r="957" spans="3:134">
      <c r="C957"/>
      <c r="D957"/>
      <c r="E957"/>
      <c r="F957"/>
      <c r="G957" s="28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</row>
    <row r="958" spans="3:134">
      <c r="C958"/>
      <c r="D958"/>
      <c r="E958"/>
      <c r="F958"/>
      <c r="G958" s="28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</row>
    <row r="959" spans="3:134">
      <c r="C959"/>
      <c r="D959"/>
      <c r="E959"/>
      <c r="F959"/>
      <c r="G959" s="28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</row>
    <row r="960" spans="3:134">
      <c r="C960"/>
      <c r="D960"/>
      <c r="E960"/>
      <c r="F960"/>
      <c r="G960" s="28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</row>
    <row r="961" spans="3:134">
      <c r="C961"/>
      <c r="D961"/>
      <c r="E961"/>
      <c r="F961"/>
      <c r="G961" s="28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</row>
    <row r="962" spans="3:134">
      <c r="C962"/>
      <c r="D962"/>
      <c r="E962"/>
      <c r="F962"/>
      <c r="G962" s="28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</row>
    <row r="963" spans="3:134">
      <c r="C963"/>
      <c r="D963"/>
      <c r="E963"/>
      <c r="F963"/>
      <c r="G963" s="28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</row>
    <row r="964" spans="3:134">
      <c r="C964"/>
      <c r="D964"/>
      <c r="E964"/>
      <c r="F964"/>
      <c r="G964" s="28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</row>
    <row r="965" spans="3:134">
      <c r="C965"/>
      <c r="D965"/>
      <c r="E965"/>
      <c r="F965"/>
      <c r="G965" s="28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</row>
    <row r="966" spans="3:134">
      <c r="C966"/>
      <c r="D966"/>
      <c r="E966"/>
      <c r="F966"/>
      <c r="G966" s="28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</row>
    <row r="967" spans="3:134">
      <c r="C967"/>
      <c r="D967"/>
      <c r="E967"/>
      <c r="F967"/>
      <c r="G967" s="28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</row>
    <row r="968" spans="3:134">
      <c r="C968"/>
      <c r="D968"/>
      <c r="E968"/>
      <c r="F968"/>
      <c r="G968" s="28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</row>
    <row r="969" spans="3:134">
      <c r="C969"/>
      <c r="D969"/>
      <c r="E969"/>
      <c r="F969"/>
      <c r="G969" s="28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</row>
    <row r="970" spans="3:134">
      <c r="C970"/>
      <c r="D970"/>
      <c r="E970"/>
      <c r="F970"/>
      <c r="G970" s="28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</row>
    <row r="971" spans="3:134">
      <c r="C971"/>
      <c r="D971"/>
      <c r="E971"/>
      <c r="F971"/>
      <c r="G971" s="28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</row>
    <row r="972" spans="3:134">
      <c r="C972"/>
      <c r="D972"/>
      <c r="E972"/>
      <c r="F972"/>
      <c r="G972" s="28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</row>
    <row r="973" spans="3:134">
      <c r="C973"/>
      <c r="D973"/>
      <c r="E973"/>
      <c r="F973"/>
      <c r="G973" s="28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</row>
    <row r="974" spans="3:134">
      <c r="C974"/>
      <c r="D974"/>
      <c r="E974"/>
      <c r="F974"/>
      <c r="G974" s="28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</row>
    <row r="975" spans="3:134">
      <c r="C975"/>
      <c r="D975"/>
      <c r="E975"/>
      <c r="F975"/>
      <c r="G975" s="28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</row>
    <row r="976" spans="3:134">
      <c r="C976"/>
      <c r="D976"/>
      <c r="E976"/>
      <c r="F976"/>
      <c r="G976" s="28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</row>
    <row r="977" spans="3:134">
      <c r="C977"/>
      <c r="D977"/>
      <c r="E977"/>
      <c r="F977"/>
      <c r="G977" s="28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</row>
    <row r="978" spans="3:134">
      <c r="C978"/>
      <c r="D978"/>
      <c r="E978"/>
      <c r="F978"/>
      <c r="G978" s="28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</row>
    <row r="979" spans="3:134">
      <c r="C979"/>
      <c r="D979"/>
      <c r="E979"/>
      <c r="F979"/>
      <c r="G979" s="28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</row>
    <row r="980" spans="3:134">
      <c r="C980"/>
      <c r="D980"/>
      <c r="E980"/>
      <c r="F980"/>
      <c r="G980" s="28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</row>
    <row r="981" spans="3:134">
      <c r="C981"/>
      <c r="D981"/>
      <c r="E981"/>
      <c r="F981"/>
      <c r="G981" s="28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</row>
    <row r="982" spans="3:134">
      <c r="C982"/>
      <c r="D982"/>
      <c r="E982"/>
      <c r="F982"/>
      <c r="G982" s="28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</row>
    <row r="983" spans="3:134">
      <c r="C983"/>
      <c r="D983"/>
      <c r="E983"/>
      <c r="F983"/>
      <c r="G983" s="28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</row>
    <row r="984" spans="3:134">
      <c r="C984"/>
      <c r="D984"/>
      <c r="E984"/>
      <c r="F984"/>
      <c r="G984" s="28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</row>
    <row r="985" spans="3:134">
      <c r="C985"/>
      <c r="D985"/>
      <c r="E985"/>
      <c r="F985"/>
      <c r="G985" s="28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</row>
    <row r="986" spans="3:134">
      <c r="C986"/>
      <c r="D986"/>
      <c r="E986"/>
      <c r="F986"/>
      <c r="G986" s="28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</row>
    <row r="987" spans="3:134">
      <c r="C987"/>
      <c r="D987"/>
      <c r="E987"/>
      <c r="F987"/>
      <c r="G987" s="28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</row>
    <row r="988" spans="3:134">
      <c r="C988"/>
      <c r="D988"/>
      <c r="E988"/>
      <c r="F988"/>
      <c r="G988" s="28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</row>
    <row r="989" spans="3:134">
      <c r="C989"/>
      <c r="D989"/>
      <c r="E989"/>
      <c r="F989"/>
      <c r="G989" s="28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</row>
    <row r="990" spans="3:134">
      <c r="C990"/>
      <c r="D990"/>
      <c r="E990"/>
      <c r="F990"/>
      <c r="G990" s="28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</row>
    <row r="991" spans="3:134">
      <c r="C991"/>
      <c r="D991"/>
      <c r="E991"/>
      <c r="F991"/>
      <c r="G991" s="28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</row>
    <row r="992" spans="3:134">
      <c r="C992"/>
      <c r="D992"/>
      <c r="E992"/>
      <c r="F992"/>
      <c r="G992" s="28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</row>
    <row r="993" spans="3:134">
      <c r="C993"/>
      <c r="D993"/>
      <c r="E993"/>
      <c r="F993"/>
      <c r="G993" s="28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</row>
    <row r="994" spans="3:134">
      <c r="C994"/>
      <c r="D994"/>
      <c r="E994"/>
      <c r="F994"/>
      <c r="G994" s="28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</row>
    <row r="995" spans="3:134">
      <c r="C995"/>
      <c r="D995"/>
      <c r="E995"/>
      <c r="F995"/>
      <c r="G995" s="28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</row>
    <row r="996" spans="3:134">
      <c r="C996"/>
      <c r="D996"/>
      <c r="E996"/>
      <c r="F996"/>
      <c r="G996" s="28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</row>
    <row r="997" spans="3:134">
      <c r="C997"/>
      <c r="D997"/>
      <c r="E997"/>
      <c r="F997"/>
      <c r="G997" s="28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</row>
    <row r="998" spans="3:134">
      <c r="C998"/>
      <c r="D998"/>
      <c r="E998"/>
      <c r="F998"/>
      <c r="G998" s="28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</row>
    <row r="999" spans="3:134">
      <c r="C999"/>
      <c r="D999"/>
      <c r="E999"/>
      <c r="F999"/>
      <c r="G999" s="28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</row>
    <row r="1000" spans="3:134">
      <c r="C1000"/>
      <c r="D1000"/>
      <c r="E1000"/>
      <c r="F1000"/>
      <c r="G1000" s="28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</row>
    <row r="1001" spans="3:134">
      <c r="C1001"/>
      <c r="D1001"/>
      <c r="E1001"/>
      <c r="F1001"/>
      <c r="G1001" s="28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</row>
    <row r="1002" spans="3:134">
      <c r="C1002"/>
      <c r="D1002"/>
      <c r="E1002"/>
      <c r="F1002"/>
      <c r="G1002" s="28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</row>
    <row r="1003" spans="3:134">
      <c r="C1003"/>
      <c r="D1003"/>
      <c r="E1003"/>
      <c r="F1003"/>
      <c r="G1003" s="28"/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</row>
    <row r="1004" spans="3:134">
      <c r="C1004"/>
      <c r="D1004"/>
      <c r="E1004"/>
      <c r="F1004"/>
      <c r="G1004" s="28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</row>
    <row r="1005" spans="3:134">
      <c r="C1005"/>
      <c r="D1005"/>
      <c r="E1005"/>
      <c r="F1005"/>
      <c r="G1005" s="28"/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</row>
    <row r="1006" spans="3:134">
      <c r="C1006"/>
      <c r="D1006"/>
      <c r="E1006"/>
      <c r="F1006"/>
      <c r="G1006" s="28"/>
      <c r="H1006" s="49"/>
      <c r="I1006" s="49"/>
      <c r="J1006" s="49"/>
      <c r="K1006" s="49"/>
      <c r="L1006" s="49"/>
      <c r="M1006" s="49"/>
      <c r="N1006" s="49"/>
      <c r="O1006" s="49"/>
      <c r="P1006" s="49"/>
      <c r="Q1006" s="49"/>
      <c r="R1006" s="49"/>
      <c r="S1006" s="49"/>
      <c r="T1006" s="49"/>
      <c r="U1006" s="49"/>
      <c r="V1006" s="49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</row>
    <row r="1007" spans="3:134">
      <c r="C1007"/>
      <c r="D1007"/>
      <c r="E1007"/>
      <c r="F1007"/>
      <c r="G1007" s="28"/>
      <c r="H1007" s="49"/>
      <c r="I1007" s="49"/>
      <c r="J1007" s="49"/>
      <c r="K1007" s="49"/>
      <c r="L1007" s="49"/>
      <c r="M1007" s="49"/>
      <c r="N1007" s="49"/>
      <c r="O1007" s="49"/>
      <c r="P1007" s="49"/>
      <c r="Q1007" s="49"/>
      <c r="R1007" s="49"/>
      <c r="S1007" s="49"/>
      <c r="T1007" s="49"/>
      <c r="U1007" s="49"/>
      <c r="V1007" s="49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</row>
    <row r="1008" spans="3:134">
      <c r="C1008"/>
      <c r="D1008"/>
      <c r="E1008"/>
      <c r="F1008"/>
      <c r="G1008" s="28"/>
      <c r="H1008" s="49"/>
      <c r="I1008" s="49"/>
      <c r="J1008" s="49"/>
      <c r="K1008" s="49"/>
      <c r="L1008" s="49"/>
      <c r="M1008" s="49"/>
      <c r="N1008" s="49"/>
      <c r="O1008" s="49"/>
      <c r="P1008" s="49"/>
      <c r="Q1008" s="49"/>
      <c r="R1008" s="49"/>
      <c r="S1008" s="49"/>
      <c r="T1008" s="49"/>
      <c r="U1008" s="49"/>
      <c r="V1008" s="49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</row>
    <row r="1009" spans="3:134">
      <c r="C1009"/>
      <c r="D1009"/>
      <c r="E1009"/>
      <c r="F1009"/>
      <c r="G1009" s="28"/>
      <c r="H1009" s="49"/>
      <c r="I1009" s="49"/>
      <c r="J1009" s="49"/>
      <c r="K1009" s="49"/>
      <c r="L1009" s="49"/>
      <c r="M1009" s="49"/>
      <c r="N1009" s="49"/>
      <c r="O1009" s="49"/>
      <c r="P1009" s="49"/>
      <c r="Q1009" s="49"/>
      <c r="R1009" s="49"/>
      <c r="S1009" s="49"/>
      <c r="T1009" s="49"/>
      <c r="U1009" s="49"/>
      <c r="V1009" s="4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</row>
    <row r="1010" spans="3:134">
      <c r="C1010"/>
      <c r="D1010"/>
      <c r="E1010"/>
      <c r="F1010"/>
      <c r="G1010" s="28"/>
      <c r="H1010" s="49"/>
      <c r="I1010" s="49"/>
      <c r="J1010" s="49"/>
      <c r="K1010" s="49"/>
      <c r="L1010" s="49"/>
      <c r="M1010" s="49"/>
      <c r="N1010" s="49"/>
      <c r="O1010" s="49"/>
      <c r="P1010" s="49"/>
      <c r="Q1010" s="49"/>
      <c r="R1010" s="49"/>
      <c r="S1010" s="49"/>
      <c r="T1010" s="49"/>
      <c r="U1010" s="49"/>
      <c r="V1010" s="49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</row>
    <row r="1011" spans="3:134">
      <c r="C1011"/>
      <c r="D1011"/>
      <c r="E1011"/>
      <c r="F1011"/>
      <c r="G1011" s="28"/>
      <c r="H1011" s="49"/>
      <c r="I1011" s="49"/>
      <c r="J1011" s="49"/>
      <c r="K1011" s="49"/>
      <c r="L1011" s="49"/>
      <c r="M1011" s="49"/>
      <c r="N1011" s="49"/>
      <c r="O1011" s="49"/>
      <c r="P1011" s="49"/>
      <c r="Q1011" s="49"/>
      <c r="R1011" s="49"/>
      <c r="S1011" s="49"/>
      <c r="T1011" s="49"/>
      <c r="U1011" s="49"/>
      <c r="V1011" s="49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</row>
    <row r="1012" spans="3:134">
      <c r="C1012"/>
      <c r="D1012"/>
      <c r="E1012"/>
      <c r="F1012"/>
      <c r="G1012" s="28"/>
      <c r="H1012" s="49"/>
      <c r="I1012" s="49"/>
      <c r="J1012" s="49"/>
      <c r="K1012" s="49"/>
      <c r="L1012" s="49"/>
      <c r="M1012" s="49"/>
      <c r="N1012" s="49"/>
      <c r="O1012" s="49"/>
      <c r="P1012" s="49"/>
      <c r="Q1012" s="49"/>
      <c r="R1012" s="49"/>
      <c r="S1012" s="49"/>
      <c r="T1012" s="49"/>
      <c r="U1012" s="49"/>
      <c r="V1012" s="49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</row>
    <row r="1013" spans="3:134">
      <c r="C1013"/>
      <c r="D1013"/>
      <c r="E1013"/>
      <c r="F1013"/>
      <c r="G1013" s="28"/>
      <c r="H1013" s="49"/>
      <c r="I1013" s="49"/>
      <c r="J1013" s="49"/>
      <c r="K1013" s="49"/>
      <c r="L1013" s="49"/>
      <c r="M1013" s="49"/>
      <c r="N1013" s="49"/>
      <c r="O1013" s="49"/>
      <c r="P1013" s="49"/>
      <c r="Q1013" s="49"/>
      <c r="R1013" s="49"/>
      <c r="S1013" s="49"/>
      <c r="T1013" s="49"/>
      <c r="U1013" s="49"/>
      <c r="V1013" s="49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</row>
    <row r="1014" spans="3:134">
      <c r="C1014"/>
      <c r="D1014"/>
      <c r="E1014"/>
      <c r="F1014"/>
      <c r="G1014" s="28"/>
      <c r="H1014" s="49"/>
      <c r="I1014" s="49"/>
      <c r="J1014" s="49"/>
      <c r="K1014" s="49"/>
      <c r="L1014" s="49"/>
      <c r="M1014" s="49"/>
      <c r="N1014" s="49"/>
      <c r="O1014" s="49"/>
      <c r="P1014" s="49"/>
      <c r="Q1014" s="49"/>
      <c r="R1014" s="49"/>
      <c r="S1014" s="49"/>
      <c r="T1014" s="49"/>
      <c r="U1014" s="49"/>
      <c r="V1014" s="49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</row>
    <row r="1015" spans="3:134">
      <c r="C1015"/>
      <c r="D1015"/>
      <c r="E1015"/>
      <c r="F1015"/>
      <c r="G1015" s="28"/>
      <c r="H1015" s="49"/>
      <c r="I1015" s="49"/>
      <c r="J1015" s="49"/>
      <c r="K1015" s="49"/>
      <c r="L1015" s="49"/>
      <c r="M1015" s="49"/>
      <c r="N1015" s="49"/>
      <c r="O1015" s="49"/>
      <c r="P1015" s="49"/>
      <c r="Q1015" s="49"/>
      <c r="R1015" s="49"/>
      <c r="S1015" s="49"/>
      <c r="T1015" s="49"/>
      <c r="U1015" s="49"/>
      <c r="V1015" s="49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</row>
    <row r="1016" spans="3:134">
      <c r="C1016"/>
      <c r="D1016"/>
      <c r="E1016"/>
      <c r="F1016"/>
      <c r="G1016" s="28"/>
      <c r="H1016" s="49"/>
      <c r="I1016" s="49"/>
      <c r="J1016" s="49"/>
      <c r="K1016" s="49"/>
      <c r="L1016" s="49"/>
      <c r="M1016" s="49"/>
      <c r="N1016" s="49"/>
      <c r="O1016" s="49"/>
      <c r="P1016" s="49"/>
      <c r="Q1016" s="49"/>
      <c r="R1016" s="49"/>
      <c r="S1016" s="49"/>
      <c r="T1016" s="49"/>
      <c r="U1016" s="49"/>
      <c r="V1016" s="49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</row>
    <row r="1017" spans="3:134">
      <c r="C1017"/>
      <c r="D1017"/>
      <c r="E1017"/>
      <c r="F1017"/>
      <c r="G1017" s="28"/>
      <c r="H1017" s="49"/>
      <c r="I1017" s="49"/>
      <c r="J1017" s="49"/>
      <c r="K1017" s="49"/>
      <c r="L1017" s="49"/>
      <c r="M1017" s="49"/>
      <c r="N1017" s="49"/>
      <c r="O1017" s="49"/>
      <c r="P1017" s="49"/>
      <c r="Q1017" s="49"/>
      <c r="R1017" s="49"/>
      <c r="S1017" s="49"/>
      <c r="T1017" s="49"/>
      <c r="U1017" s="49"/>
      <c r="V1017" s="49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</row>
    <row r="1018" spans="3:134">
      <c r="C1018"/>
      <c r="D1018"/>
      <c r="E1018"/>
      <c r="F1018"/>
      <c r="G1018" s="28"/>
      <c r="H1018" s="49"/>
      <c r="I1018" s="49"/>
      <c r="J1018" s="49"/>
      <c r="K1018" s="49"/>
      <c r="L1018" s="49"/>
      <c r="M1018" s="49"/>
      <c r="N1018" s="49"/>
      <c r="O1018" s="49"/>
      <c r="P1018" s="49"/>
      <c r="Q1018" s="49"/>
      <c r="R1018" s="49"/>
      <c r="S1018" s="49"/>
      <c r="T1018" s="49"/>
      <c r="U1018" s="49"/>
      <c r="V1018" s="49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</row>
    <row r="1019" spans="3:134">
      <c r="C1019"/>
      <c r="D1019"/>
      <c r="E1019"/>
      <c r="F1019"/>
      <c r="G1019" s="28"/>
      <c r="H1019" s="49"/>
      <c r="I1019" s="49"/>
      <c r="J1019" s="49"/>
      <c r="K1019" s="49"/>
      <c r="L1019" s="49"/>
      <c r="M1019" s="49"/>
      <c r="N1019" s="49"/>
      <c r="O1019" s="49"/>
      <c r="P1019" s="49"/>
      <c r="Q1019" s="49"/>
      <c r="R1019" s="49"/>
      <c r="S1019" s="49"/>
      <c r="T1019" s="49"/>
      <c r="U1019" s="49"/>
      <c r="V1019" s="4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</row>
    <row r="1020" spans="3:134">
      <c r="C1020"/>
      <c r="D1020"/>
      <c r="E1020"/>
      <c r="F1020"/>
      <c r="G1020" s="28"/>
      <c r="H1020" s="49"/>
      <c r="I1020" s="49"/>
      <c r="J1020" s="49"/>
      <c r="K1020" s="49"/>
      <c r="L1020" s="49"/>
      <c r="M1020" s="49"/>
      <c r="N1020" s="49"/>
      <c r="O1020" s="49"/>
      <c r="P1020" s="49"/>
      <c r="Q1020" s="49"/>
      <c r="R1020" s="49"/>
      <c r="S1020" s="49"/>
      <c r="T1020" s="49"/>
      <c r="U1020" s="49"/>
      <c r="V1020" s="49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</row>
    <row r="1021" spans="3:134">
      <c r="C1021"/>
      <c r="D1021"/>
      <c r="E1021"/>
      <c r="F1021"/>
      <c r="G1021" s="28"/>
      <c r="H1021" s="49"/>
      <c r="I1021" s="49"/>
      <c r="J1021" s="49"/>
      <c r="K1021" s="49"/>
      <c r="L1021" s="49"/>
      <c r="M1021" s="49"/>
      <c r="N1021" s="49"/>
      <c r="O1021" s="49"/>
      <c r="P1021" s="49"/>
      <c r="Q1021" s="49"/>
      <c r="R1021" s="49"/>
      <c r="S1021" s="49"/>
      <c r="T1021" s="49"/>
      <c r="U1021" s="49"/>
      <c r="V1021" s="49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</row>
    <row r="1022" spans="3:134">
      <c r="C1022"/>
      <c r="D1022"/>
      <c r="E1022"/>
      <c r="F1022"/>
      <c r="G1022" s="28"/>
      <c r="H1022" s="49"/>
      <c r="I1022" s="49"/>
      <c r="J1022" s="49"/>
      <c r="K1022" s="49"/>
      <c r="L1022" s="49"/>
      <c r="M1022" s="49"/>
      <c r="N1022" s="49"/>
      <c r="O1022" s="49"/>
      <c r="P1022" s="49"/>
      <c r="Q1022" s="49"/>
      <c r="R1022" s="49"/>
      <c r="S1022" s="49"/>
      <c r="T1022" s="49"/>
      <c r="U1022" s="49"/>
      <c r="V1022" s="49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</row>
    <row r="1023" spans="3:134">
      <c r="C1023"/>
      <c r="D1023"/>
      <c r="E1023"/>
      <c r="F1023"/>
      <c r="G1023" s="28"/>
      <c r="H1023" s="49"/>
      <c r="I1023" s="49"/>
      <c r="J1023" s="49"/>
      <c r="K1023" s="49"/>
      <c r="L1023" s="49"/>
      <c r="M1023" s="49"/>
      <c r="N1023" s="49"/>
      <c r="O1023" s="49"/>
      <c r="P1023" s="49"/>
      <c r="Q1023" s="49"/>
      <c r="R1023" s="49"/>
      <c r="S1023" s="49"/>
      <c r="T1023" s="49"/>
      <c r="U1023" s="49"/>
      <c r="V1023" s="49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</row>
    <row r="1024" spans="3:134">
      <c r="C1024"/>
      <c r="D1024"/>
      <c r="E1024"/>
      <c r="F1024"/>
      <c r="G1024" s="28"/>
      <c r="H1024" s="49"/>
      <c r="I1024" s="49"/>
      <c r="J1024" s="49"/>
      <c r="K1024" s="49"/>
      <c r="L1024" s="49"/>
      <c r="M1024" s="49"/>
      <c r="N1024" s="49"/>
      <c r="O1024" s="49"/>
      <c r="P1024" s="49"/>
      <c r="Q1024" s="49"/>
      <c r="R1024" s="49"/>
      <c r="S1024" s="49"/>
      <c r="T1024" s="49"/>
      <c r="U1024" s="49"/>
      <c r="V1024" s="49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</row>
    <row r="1025" spans="3:134">
      <c r="C1025"/>
      <c r="D1025"/>
      <c r="E1025"/>
      <c r="F1025"/>
      <c r="G1025" s="28"/>
      <c r="H1025" s="49"/>
      <c r="I1025" s="49"/>
      <c r="J1025" s="49"/>
      <c r="K1025" s="49"/>
      <c r="L1025" s="49"/>
      <c r="M1025" s="49"/>
      <c r="N1025" s="49"/>
      <c r="O1025" s="49"/>
      <c r="P1025" s="49"/>
      <c r="Q1025" s="49"/>
      <c r="R1025" s="49"/>
      <c r="S1025" s="49"/>
      <c r="T1025" s="49"/>
      <c r="U1025" s="49"/>
      <c r="V1025" s="49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</row>
    <row r="1026" spans="3:134">
      <c r="C1026"/>
      <c r="D1026"/>
      <c r="E1026"/>
      <c r="F1026"/>
      <c r="G1026" s="28"/>
      <c r="H1026" s="49"/>
      <c r="I1026" s="49"/>
      <c r="J1026" s="49"/>
      <c r="K1026" s="49"/>
      <c r="L1026" s="49"/>
      <c r="M1026" s="49"/>
      <c r="N1026" s="49"/>
      <c r="O1026" s="49"/>
      <c r="P1026" s="49"/>
      <c r="Q1026" s="49"/>
      <c r="R1026" s="49"/>
      <c r="S1026" s="49"/>
      <c r="T1026" s="49"/>
      <c r="U1026" s="49"/>
      <c r="V1026" s="49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</row>
    <row r="1027" spans="3:134">
      <c r="C1027"/>
      <c r="D1027"/>
      <c r="E1027"/>
      <c r="F1027"/>
      <c r="G1027" s="28"/>
      <c r="H1027" s="49"/>
      <c r="I1027" s="49"/>
      <c r="J1027" s="49"/>
      <c r="K1027" s="49"/>
      <c r="L1027" s="49"/>
      <c r="M1027" s="49"/>
      <c r="N1027" s="49"/>
      <c r="O1027" s="49"/>
      <c r="P1027" s="49"/>
      <c r="Q1027" s="49"/>
      <c r="R1027" s="49"/>
      <c r="S1027" s="49"/>
      <c r="T1027" s="49"/>
      <c r="U1027" s="49"/>
      <c r="V1027" s="49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</row>
    <row r="1028" spans="3:134">
      <c r="C1028"/>
      <c r="D1028"/>
      <c r="E1028"/>
      <c r="F1028"/>
      <c r="G1028" s="28"/>
      <c r="H1028" s="49"/>
      <c r="I1028" s="49"/>
      <c r="J1028" s="49"/>
      <c r="K1028" s="49"/>
      <c r="L1028" s="49"/>
      <c r="M1028" s="49"/>
      <c r="N1028" s="49"/>
      <c r="O1028" s="49"/>
      <c r="P1028" s="49"/>
      <c r="Q1028" s="49"/>
      <c r="R1028" s="49"/>
      <c r="S1028" s="49"/>
      <c r="T1028" s="49"/>
      <c r="U1028" s="49"/>
      <c r="V1028" s="49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</row>
    <row r="1029" spans="3:134">
      <c r="C1029"/>
      <c r="D1029"/>
      <c r="E1029"/>
      <c r="F1029"/>
      <c r="G1029" s="28"/>
      <c r="H1029" s="49"/>
      <c r="I1029" s="49"/>
      <c r="J1029" s="49"/>
      <c r="K1029" s="49"/>
      <c r="L1029" s="49"/>
      <c r="M1029" s="49"/>
      <c r="N1029" s="49"/>
      <c r="O1029" s="49"/>
      <c r="P1029" s="49"/>
      <c r="Q1029" s="49"/>
      <c r="R1029" s="49"/>
      <c r="S1029" s="49"/>
      <c r="T1029" s="49"/>
      <c r="U1029" s="49"/>
      <c r="V1029" s="4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</row>
    <row r="1030" spans="3:134">
      <c r="C1030"/>
      <c r="D1030"/>
      <c r="E1030"/>
      <c r="F1030"/>
      <c r="G1030" s="28"/>
      <c r="H1030" s="49"/>
      <c r="I1030" s="49"/>
      <c r="J1030" s="49"/>
      <c r="K1030" s="49"/>
      <c r="L1030" s="49"/>
      <c r="M1030" s="49"/>
      <c r="N1030" s="49"/>
      <c r="O1030" s="49"/>
      <c r="P1030" s="49"/>
      <c r="Q1030" s="49"/>
      <c r="R1030" s="49"/>
      <c r="S1030" s="49"/>
      <c r="T1030" s="49"/>
      <c r="U1030" s="49"/>
      <c r="V1030" s="49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</row>
    <row r="1031" spans="3:134">
      <c r="C1031"/>
      <c r="D1031"/>
      <c r="E1031"/>
      <c r="F1031"/>
      <c r="G1031" s="28"/>
      <c r="H1031" s="49"/>
      <c r="I1031" s="49"/>
      <c r="J1031" s="49"/>
      <c r="K1031" s="49"/>
      <c r="L1031" s="49"/>
      <c r="M1031" s="49"/>
      <c r="N1031" s="49"/>
      <c r="O1031" s="49"/>
      <c r="P1031" s="49"/>
      <c r="Q1031" s="49"/>
      <c r="R1031" s="49"/>
      <c r="S1031" s="49"/>
      <c r="T1031" s="49"/>
      <c r="U1031" s="49"/>
      <c r="V1031" s="49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</row>
    <row r="1032" spans="3:134">
      <c r="C1032"/>
      <c r="D1032"/>
      <c r="E1032"/>
      <c r="F1032"/>
      <c r="G1032" s="28"/>
      <c r="H1032" s="49"/>
      <c r="I1032" s="49"/>
      <c r="J1032" s="49"/>
      <c r="K1032" s="49"/>
      <c r="L1032" s="49"/>
      <c r="M1032" s="49"/>
      <c r="N1032" s="49"/>
      <c r="O1032" s="49"/>
      <c r="P1032" s="49"/>
      <c r="Q1032" s="49"/>
      <c r="R1032" s="49"/>
      <c r="S1032" s="49"/>
      <c r="T1032" s="49"/>
      <c r="U1032" s="49"/>
      <c r="V1032" s="49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</row>
    <row r="1033" spans="3:134">
      <c r="C1033"/>
      <c r="D1033"/>
      <c r="E1033"/>
      <c r="F1033"/>
      <c r="G1033" s="28"/>
      <c r="H1033" s="49"/>
      <c r="I1033" s="49"/>
      <c r="J1033" s="49"/>
      <c r="K1033" s="49"/>
      <c r="L1033" s="49"/>
      <c r="M1033" s="49"/>
      <c r="N1033" s="49"/>
      <c r="O1033" s="49"/>
      <c r="P1033" s="49"/>
      <c r="Q1033" s="49"/>
      <c r="R1033" s="49"/>
      <c r="S1033" s="49"/>
      <c r="T1033" s="49"/>
      <c r="U1033" s="49"/>
      <c r="V1033" s="49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</row>
    <row r="1034" spans="3:134">
      <c r="C1034"/>
      <c r="D1034"/>
      <c r="E1034"/>
      <c r="F1034"/>
      <c r="G1034" s="28"/>
      <c r="H1034" s="49"/>
      <c r="I1034" s="49"/>
      <c r="J1034" s="49"/>
      <c r="K1034" s="49"/>
      <c r="L1034" s="49"/>
      <c r="M1034" s="49"/>
      <c r="N1034" s="49"/>
      <c r="O1034" s="49"/>
      <c r="P1034" s="49"/>
      <c r="Q1034" s="49"/>
      <c r="R1034" s="49"/>
      <c r="S1034" s="49"/>
      <c r="T1034" s="49"/>
      <c r="U1034" s="49"/>
      <c r="V1034" s="49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</row>
    <row r="1035" spans="3:134">
      <c r="C1035"/>
      <c r="D1035"/>
      <c r="E1035"/>
      <c r="F1035"/>
      <c r="G1035" s="28"/>
      <c r="H1035" s="49"/>
      <c r="I1035" s="49"/>
      <c r="J1035" s="49"/>
      <c r="K1035" s="49"/>
      <c r="L1035" s="49"/>
      <c r="M1035" s="49"/>
      <c r="N1035" s="49"/>
      <c r="O1035" s="49"/>
      <c r="P1035" s="49"/>
      <c r="Q1035" s="49"/>
      <c r="R1035" s="49"/>
      <c r="S1035" s="49"/>
      <c r="T1035" s="49"/>
      <c r="U1035" s="49"/>
      <c r="V1035" s="49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</row>
    <row r="1036" spans="3:134">
      <c r="C1036"/>
      <c r="D1036"/>
      <c r="E1036"/>
      <c r="F1036"/>
      <c r="G1036" s="28"/>
      <c r="H1036" s="49"/>
      <c r="I1036" s="49"/>
      <c r="J1036" s="49"/>
      <c r="K1036" s="49"/>
      <c r="L1036" s="49"/>
      <c r="M1036" s="49"/>
      <c r="N1036" s="49"/>
      <c r="O1036" s="49"/>
      <c r="P1036" s="49"/>
      <c r="Q1036" s="49"/>
      <c r="R1036" s="49"/>
      <c r="S1036" s="49"/>
      <c r="T1036" s="49"/>
      <c r="U1036" s="49"/>
      <c r="V1036" s="49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</row>
    <row r="1037" spans="3:134">
      <c r="C1037"/>
      <c r="D1037"/>
      <c r="E1037"/>
      <c r="F1037"/>
      <c r="G1037" s="28"/>
      <c r="H1037" s="49"/>
      <c r="I1037" s="49"/>
      <c r="J1037" s="49"/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  <c r="U1037" s="49"/>
      <c r="V1037" s="49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</row>
    <row r="1038" spans="3:134">
      <c r="C1038"/>
      <c r="D1038"/>
      <c r="E1038"/>
      <c r="F1038"/>
      <c r="G1038" s="28"/>
      <c r="H1038" s="49"/>
      <c r="I1038" s="49"/>
      <c r="J1038" s="49"/>
      <c r="K1038" s="49"/>
      <c r="L1038" s="49"/>
      <c r="M1038" s="49"/>
      <c r="N1038" s="49"/>
      <c r="O1038" s="49"/>
      <c r="P1038" s="49"/>
      <c r="Q1038" s="49"/>
      <c r="R1038" s="49"/>
      <c r="S1038" s="49"/>
      <c r="T1038" s="49"/>
      <c r="U1038" s="49"/>
      <c r="V1038" s="49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</row>
    <row r="1039" spans="3:134">
      <c r="C1039"/>
      <c r="D1039"/>
      <c r="E1039"/>
      <c r="F1039"/>
      <c r="G1039" s="28"/>
      <c r="H1039" s="49"/>
      <c r="I1039" s="49"/>
      <c r="J1039" s="49"/>
      <c r="K1039" s="49"/>
      <c r="L1039" s="49"/>
      <c r="M1039" s="49"/>
      <c r="N1039" s="49"/>
      <c r="O1039" s="49"/>
      <c r="P1039" s="49"/>
      <c r="Q1039" s="49"/>
      <c r="R1039" s="49"/>
      <c r="S1039" s="49"/>
      <c r="T1039" s="49"/>
      <c r="U1039" s="49"/>
      <c r="V1039" s="4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</row>
    <row r="1040" spans="3:134">
      <c r="C1040"/>
      <c r="D1040"/>
      <c r="E1040"/>
      <c r="F1040"/>
      <c r="G1040" s="28"/>
      <c r="H1040" s="49"/>
      <c r="I1040" s="49"/>
      <c r="J1040" s="49"/>
      <c r="K1040" s="49"/>
      <c r="L1040" s="49"/>
      <c r="M1040" s="49"/>
      <c r="N1040" s="49"/>
      <c r="O1040" s="49"/>
      <c r="P1040" s="49"/>
      <c r="Q1040" s="49"/>
      <c r="R1040" s="49"/>
      <c r="S1040" s="49"/>
      <c r="T1040" s="49"/>
      <c r="U1040" s="49"/>
      <c r="V1040" s="49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</row>
    <row r="1041" spans="3:134">
      <c r="C1041"/>
      <c r="D1041"/>
      <c r="E1041"/>
      <c r="F1041"/>
      <c r="G1041" s="28"/>
      <c r="H1041" s="49"/>
      <c r="I1041" s="49"/>
      <c r="J1041" s="49"/>
      <c r="K1041" s="49"/>
      <c r="L1041" s="49"/>
      <c r="M1041" s="49"/>
      <c r="N1041" s="49"/>
      <c r="O1041" s="49"/>
      <c r="P1041" s="49"/>
      <c r="Q1041" s="49"/>
      <c r="R1041" s="49"/>
      <c r="S1041" s="49"/>
      <c r="T1041" s="49"/>
      <c r="U1041" s="49"/>
      <c r="V1041" s="49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</row>
    <row r="1042" spans="3:134">
      <c r="C1042"/>
      <c r="D1042"/>
      <c r="E1042"/>
      <c r="F1042"/>
      <c r="G1042" s="28"/>
      <c r="H1042" s="49"/>
      <c r="I1042" s="49"/>
      <c r="J1042" s="49"/>
      <c r="K1042" s="49"/>
      <c r="L1042" s="49"/>
      <c r="M1042" s="49"/>
      <c r="N1042" s="49"/>
      <c r="O1042" s="49"/>
      <c r="P1042" s="49"/>
      <c r="Q1042" s="49"/>
      <c r="R1042" s="49"/>
      <c r="S1042" s="49"/>
      <c r="T1042" s="49"/>
      <c r="U1042" s="49"/>
      <c r="V1042" s="49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</row>
    <row r="1043" spans="3:134">
      <c r="C1043"/>
      <c r="D1043"/>
      <c r="E1043"/>
      <c r="F1043"/>
      <c r="G1043" s="28"/>
      <c r="H1043" s="49"/>
      <c r="I1043" s="49"/>
      <c r="J1043" s="49"/>
      <c r="K1043" s="49"/>
      <c r="L1043" s="49"/>
      <c r="M1043" s="49"/>
      <c r="N1043" s="49"/>
      <c r="O1043" s="49"/>
      <c r="P1043" s="49"/>
      <c r="Q1043" s="49"/>
      <c r="R1043" s="49"/>
      <c r="S1043" s="49"/>
      <c r="T1043" s="49"/>
      <c r="U1043" s="49"/>
      <c r="V1043" s="49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</row>
    <row r="1044" spans="3:134">
      <c r="C1044"/>
      <c r="D1044"/>
      <c r="E1044"/>
      <c r="F1044"/>
      <c r="G1044" s="28"/>
      <c r="H1044" s="49"/>
      <c r="I1044" s="49"/>
      <c r="J1044" s="49"/>
      <c r="K1044" s="49"/>
      <c r="L1044" s="49"/>
      <c r="M1044" s="49"/>
      <c r="N1044" s="49"/>
      <c r="O1044" s="49"/>
      <c r="P1044" s="49"/>
      <c r="Q1044" s="49"/>
      <c r="R1044" s="49"/>
      <c r="S1044" s="49"/>
      <c r="T1044" s="49"/>
      <c r="U1044" s="49"/>
      <c r="V1044" s="49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</row>
    <row r="1045" spans="3:134">
      <c r="C1045"/>
      <c r="D1045"/>
      <c r="E1045"/>
      <c r="F1045"/>
      <c r="G1045" s="28"/>
      <c r="H1045" s="49"/>
      <c r="I1045" s="49"/>
      <c r="J1045" s="49"/>
      <c r="K1045" s="49"/>
      <c r="L1045" s="49"/>
      <c r="M1045" s="49"/>
      <c r="N1045" s="49"/>
      <c r="O1045" s="49"/>
      <c r="P1045" s="49"/>
      <c r="Q1045" s="49"/>
      <c r="R1045" s="49"/>
      <c r="S1045" s="49"/>
      <c r="T1045" s="49"/>
      <c r="U1045" s="49"/>
      <c r="V1045" s="49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</row>
    <row r="1046" spans="3:134">
      <c r="C1046"/>
      <c r="D1046"/>
      <c r="E1046"/>
      <c r="F1046"/>
      <c r="G1046" s="28"/>
      <c r="H1046" s="49"/>
      <c r="I1046" s="49"/>
      <c r="J1046" s="49"/>
      <c r="K1046" s="49"/>
      <c r="L1046" s="49"/>
      <c r="M1046" s="49"/>
      <c r="N1046" s="49"/>
      <c r="O1046" s="49"/>
      <c r="P1046" s="49"/>
      <c r="Q1046" s="49"/>
      <c r="R1046" s="49"/>
      <c r="S1046" s="49"/>
      <c r="T1046" s="49"/>
      <c r="U1046" s="49"/>
      <c r="V1046" s="49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</row>
    <row r="1047" spans="3:134">
      <c r="C1047"/>
      <c r="D1047"/>
      <c r="E1047"/>
      <c r="F1047"/>
      <c r="G1047" s="28"/>
      <c r="H1047" s="49"/>
      <c r="I1047" s="49"/>
      <c r="J1047" s="49"/>
      <c r="K1047" s="49"/>
      <c r="L1047" s="49"/>
      <c r="M1047" s="49"/>
      <c r="N1047" s="49"/>
      <c r="O1047" s="49"/>
      <c r="P1047" s="49"/>
      <c r="Q1047" s="49"/>
      <c r="R1047" s="49"/>
      <c r="S1047" s="49"/>
      <c r="T1047" s="49"/>
      <c r="U1047" s="49"/>
      <c r="V1047" s="49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</row>
    <row r="1048" spans="3:134">
      <c r="C1048"/>
      <c r="D1048"/>
      <c r="E1048"/>
      <c r="F1048"/>
      <c r="G1048" s="28"/>
      <c r="H1048" s="49"/>
      <c r="I1048" s="49"/>
      <c r="J1048" s="49"/>
      <c r="K1048" s="49"/>
      <c r="L1048" s="49"/>
      <c r="M1048" s="49"/>
      <c r="N1048" s="49"/>
      <c r="O1048" s="49"/>
      <c r="P1048" s="49"/>
      <c r="Q1048" s="49"/>
      <c r="R1048" s="49"/>
      <c r="S1048" s="49"/>
      <c r="T1048" s="49"/>
      <c r="U1048" s="49"/>
      <c r="V1048" s="49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</row>
    <row r="1049" spans="3:134">
      <c r="C1049"/>
      <c r="D1049"/>
      <c r="E1049"/>
      <c r="F1049"/>
      <c r="G1049" s="28"/>
      <c r="H1049" s="49"/>
      <c r="I1049" s="49"/>
      <c r="J1049" s="49"/>
      <c r="K1049" s="49"/>
      <c r="L1049" s="49"/>
      <c r="M1049" s="49"/>
      <c r="N1049" s="49"/>
      <c r="O1049" s="49"/>
      <c r="P1049" s="49"/>
      <c r="Q1049" s="49"/>
      <c r="R1049" s="49"/>
      <c r="S1049" s="49"/>
      <c r="T1049" s="49"/>
      <c r="U1049" s="49"/>
      <c r="V1049" s="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</row>
    <row r="1050" spans="3:134">
      <c r="C1050"/>
      <c r="D1050"/>
      <c r="E1050"/>
      <c r="F1050"/>
      <c r="G1050" s="28"/>
      <c r="H1050" s="49"/>
      <c r="I1050" s="49"/>
      <c r="J1050" s="49"/>
      <c r="K1050" s="49"/>
      <c r="L1050" s="49"/>
      <c r="M1050" s="49"/>
      <c r="N1050" s="49"/>
      <c r="O1050" s="49"/>
      <c r="P1050" s="49"/>
      <c r="Q1050" s="49"/>
      <c r="R1050" s="49"/>
      <c r="S1050" s="49"/>
      <c r="T1050" s="49"/>
      <c r="U1050" s="49"/>
      <c r="V1050" s="49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</row>
    <row r="1051" spans="3:134">
      <c r="C1051"/>
      <c r="D1051"/>
      <c r="E1051"/>
      <c r="F1051"/>
      <c r="G1051" s="28"/>
      <c r="H1051" s="49"/>
      <c r="I1051" s="49"/>
      <c r="J1051" s="49"/>
      <c r="K1051" s="49"/>
      <c r="L1051" s="49"/>
      <c r="M1051" s="49"/>
      <c r="N1051" s="49"/>
      <c r="O1051" s="49"/>
      <c r="P1051" s="49"/>
      <c r="Q1051" s="49"/>
      <c r="R1051" s="49"/>
      <c r="S1051" s="49"/>
      <c r="T1051" s="49"/>
      <c r="U1051" s="49"/>
      <c r="V1051" s="49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</row>
    <row r="1052" spans="3:134">
      <c r="C1052"/>
      <c r="D1052"/>
      <c r="E1052"/>
      <c r="F1052"/>
      <c r="G1052" s="28"/>
      <c r="H1052" s="49"/>
      <c r="I1052" s="49"/>
      <c r="J1052" s="49"/>
      <c r="K1052" s="49"/>
      <c r="L1052" s="49"/>
      <c r="M1052" s="49"/>
      <c r="N1052" s="49"/>
      <c r="O1052" s="49"/>
      <c r="P1052" s="49"/>
      <c r="Q1052" s="49"/>
      <c r="R1052" s="49"/>
      <c r="S1052" s="49"/>
      <c r="T1052" s="49"/>
      <c r="U1052" s="49"/>
      <c r="V1052" s="49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</row>
    <row r="1053" spans="3:134">
      <c r="C1053"/>
      <c r="D1053"/>
      <c r="E1053"/>
      <c r="F1053"/>
      <c r="G1053" s="28"/>
      <c r="H1053" s="49"/>
      <c r="I1053" s="49"/>
      <c r="J1053" s="49"/>
      <c r="K1053" s="49"/>
      <c r="L1053" s="49"/>
      <c r="M1053" s="49"/>
      <c r="N1053" s="49"/>
      <c r="O1053" s="49"/>
      <c r="P1053" s="49"/>
      <c r="Q1053" s="49"/>
      <c r="R1053" s="49"/>
      <c r="S1053" s="49"/>
      <c r="T1053" s="49"/>
      <c r="U1053" s="49"/>
      <c r="V1053" s="49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</row>
    <row r="1054" spans="3:134">
      <c r="C1054"/>
      <c r="D1054"/>
      <c r="E1054"/>
      <c r="F1054"/>
      <c r="G1054" s="28"/>
      <c r="H1054" s="49"/>
      <c r="I1054" s="49"/>
      <c r="J1054" s="49"/>
      <c r="K1054" s="49"/>
      <c r="L1054" s="49"/>
      <c r="M1054" s="49"/>
      <c r="N1054" s="49"/>
      <c r="O1054" s="49"/>
      <c r="P1054" s="49"/>
      <c r="Q1054" s="49"/>
      <c r="R1054" s="49"/>
      <c r="S1054" s="49"/>
      <c r="T1054" s="49"/>
      <c r="U1054" s="49"/>
      <c r="V1054" s="49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</row>
    <row r="1055" spans="3:134">
      <c r="C1055"/>
      <c r="D1055"/>
      <c r="E1055"/>
      <c r="F1055"/>
      <c r="G1055" s="28"/>
      <c r="H1055" s="49"/>
      <c r="I1055" s="49"/>
      <c r="J1055" s="49"/>
      <c r="K1055" s="49"/>
      <c r="L1055" s="49"/>
      <c r="M1055" s="49"/>
      <c r="N1055" s="49"/>
      <c r="O1055" s="49"/>
      <c r="P1055" s="49"/>
      <c r="Q1055" s="49"/>
      <c r="R1055" s="49"/>
      <c r="S1055" s="49"/>
      <c r="T1055" s="49"/>
      <c r="U1055" s="49"/>
      <c r="V1055" s="49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</row>
    <row r="1056" spans="3:134">
      <c r="C1056"/>
      <c r="D1056"/>
      <c r="E1056"/>
      <c r="F1056"/>
      <c r="G1056" s="28"/>
      <c r="H1056" s="49"/>
      <c r="I1056" s="49"/>
      <c r="J1056" s="49"/>
      <c r="K1056" s="49"/>
      <c r="L1056" s="49"/>
      <c r="M1056" s="49"/>
      <c r="N1056" s="49"/>
      <c r="O1056" s="49"/>
      <c r="P1056" s="49"/>
      <c r="Q1056" s="49"/>
      <c r="R1056" s="49"/>
      <c r="S1056" s="49"/>
      <c r="T1056" s="49"/>
      <c r="U1056" s="49"/>
      <c r="V1056" s="49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</row>
    <row r="1057" spans="3:134">
      <c r="C1057"/>
      <c r="D1057"/>
      <c r="E1057"/>
      <c r="F1057"/>
      <c r="G1057" s="28"/>
      <c r="H1057" s="49"/>
      <c r="I1057" s="49"/>
      <c r="J1057" s="49"/>
      <c r="K1057" s="49"/>
      <c r="L1057" s="49"/>
      <c r="M1057" s="49"/>
      <c r="N1057" s="49"/>
      <c r="O1057" s="49"/>
      <c r="P1057" s="49"/>
      <c r="Q1057" s="49"/>
      <c r="R1057" s="49"/>
      <c r="S1057" s="49"/>
      <c r="T1057" s="49"/>
      <c r="U1057" s="49"/>
      <c r="V1057" s="49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</row>
    <row r="1058" spans="3:134">
      <c r="C1058"/>
      <c r="D1058"/>
      <c r="E1058"/>
      <c r="F1058"/>
      <c r="G1058" s="28"/>
      <c r="H1058" s="49"/>
      <c r="I1058" s="49"/>
      <c r="J1058" s="49"/>
      <c r="K1058" s="49"/>
      <c r="L1058" s="49"/>
      <c r="M1058" s="49"/>
      <c r="N1058" s="49"/>
      <c r="O1058" s="49"/>
      <c r="P1058" s="49"/>
      <c r="Q1058" s="49"/>
      <c r="R1058" s="49"/>
      <c r="S1058" s="49"/>
      <c r="T1058" s="49"/>
      <c r="U1058" s="49"/>
      <c r="V1058" s="49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</row>
    <row r="1059" spans="3:134">
      <c r="C1059"/>
      <c r="D1059"/>
      <c r="E1059"/>
      <c r="F1059"/>
      <c r="G1059" s="28"/>
      <c r="H1059" s="49"/>
      <c r="I1059" s="49"/>
      <c r="J1059" s="49"/>
      <c r="K1059" s="49"/>
      <c r="L1059" s="49"/>
      <c r="M1059" s="49"/>
      <c r="N1059" s="49"/>
      <c r="O1059" s="49"/>
      <c r="P1059" s="49"/>
      <c r="Q1059" s="49"/>
      <c r="R1059" s="49"/>
      <c r="S1059" s="49"/>
      <c r="T1059" s="49"/>
      <c r="U1059" s="49"/>
      <c r="V1059" s="4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</row>
    <row r="1060" spans="3:134">
      <c r="C1060"/>
      <c r="D1060"/>
      <c r="E1060"/>
      <c r="F1060"/>
      <c r="G1060" s="28"/>
      <c r="H1060" s="49"/>
      <c r="I1060" s="49"/>
      <c r="J1060" s="49"/>
      <c r="K1060" s="49"/>
      <c r="L1060" s="49"/>
      <c r="M1060" s="49"/>
      <c r="N1060" s="49"/>
      <c r="O1060" s="49"/>
      <c r="P1060" s="49"/>
      <c r="Q1060" s="49"/>
      <c r="R1060" s="49"/>
      <c r="S1060" s="49"/>
      <c r="T1060" s="49"/>
      <c r="U1060" s="49"/>
      <c r="V1060" s="49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</row>
    <row r="1061" spans="3:134">
      <c r="C1061"/>
      <c r="D1061"/>
      <c r="E1061"/>
      <c r="F1061"/>
      <c r="G1061" s="28"/>
      <c r="H1061" s="49"/>
      <c r="I1061" s="49"/>
      <c r="J1061" s="49"/>
      <c r="K1061" s="49"/>
      <c r="L1061" s="49"/>
      <c r="M1061" s="49"/>
      <c r="N1061" s="49"/>
      <c r="O1061" s="49"/>
      <c r="P1061" s="49"/>
      <c r="Q1061" s="49"/>
      <c r="R1061" s="49"/>
      <c r="S1061" s="49"/>
      <c r="T1061" s="49"/>
      <c r="U1061" s="49"/>
      <c r="V1061" s="49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</row>
    <row r="1062" spans="3:134">
      <c r="C1062"/>
      <c r="D1062"/>
      <c r="E1062"/>
      <c r="F1062"/>
      <c r="G1062" s="28"/>
      <c r="H1062" s="49"/>
      <c r="I1062" s="49"/>
      <c r="J1062" s="49"/>
      <c r="K1062" s="49"/>
      <c r="L1062" s="49"/>
      <c r="M1062" s="49"/>
      <c r="N1062" s="49"/>
      <c r="O1062" s="49"/>
      <c r="P1062" s="49"/>
      <c r="Q1062" s="49"/>
      <c r="R1062" s="49"/>
      <c r="S1062" s="49"/>
      <c r="T1062" s="49"/>
      <c r="U1062" s="49"/>
      <c r="V1062" s="49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</row>
    <row r="1063" spans="3:134">
      <c r="C1063"/>
      <c r="D1063"/>
      <c r="E1063"/>
      <c r="F1063"/>
      <c r="G1063" s="28"/>
      <c r="H1063" s="49"/>
      <c r="I1063" s="49"/>
      <c r="J1063" s="49"/>
      <c r="K1063" s="49"/>
      <c r="L1063" s="49"/>
      <c r="M1063" s="49"/>
      <c r="N1063" s="49"/>
      <c r="O1063" s="49"/>
      <c r="P1063" s="49"/>
      <c r="Q1063" s="49"/>
      <c r="R1063" s="49"/>
      <c r="S1063" s="49"/>
      <c r="T1063" s="49"/>
      <c r="U1063" s="49"/>
      <c r="V1063" s="49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</row>
    <row r="1064" spans="3:134">
      <c r="C1064"/>
      <c r="D1064"/>
      <c r="E1064"/>
      <c r="F1064"/>
      <c r="G1064" s="28"/>
      <c r="H1064" s="49"/>
      <c r="I1064" s="49"/>
      <c r="J1064" s="49"/>
      <c r="K1064" s="49"/>
      <c r="L1064" s="49"/>
      <c r="M1064" s="49"/>
      <c r="N1064" s="49"/>
      <c r="O1064" s="49"/>
      <c r="P1064" s="49"/>
      <c r="Q1064" s="49"/>
      <c r="R1064" s="49"/>
      <c r="S1064" s="49"/>
      <c r="T1064" s="49"/>
      <c r="U1064" s="49"/>
      <c r="V1064" s="49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</row>
    <row r="1065" spans="3:134">
      <c r="C1065"/>
      <c r="D1065"/>
      <c r="E1065"/>
      <c r="F1065"/>
      <c r="G1065" s="28"/>
      <c r="H1065" s="49"/>
      <c r="I1065" s="49"/>
      <c r="J1065" s="49"/>
      <c r="K1065" s="49"/>
      <c r="L1065" s="49"/>
      <c r="M1065" s="49"/>
      <c r="N1065" s="49"/>
      <c r="O1065" s="49"/>
      <c r="P1065" s="49"/>
      <c r="Q1065" s="49"/>
      <c r="R1065" s="49"/>
      <c r="S1065" s="49"/>
      <c r="T1065" s="49"/>
      <c r="U1065" s="49"/>
      <c r="V1065" s="49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</row>
    <row r="1066" spans="3:134">
      <c r="C1066"/>
      <c r="D1066"/>
      <c r="E1066"/>
      <c r="F1066"/>
      <c r="G1066" s="28"/>
      <c r="H1066" s="49"/>
      <c r="I1066" s="49"/>
      <c r="J1066" s="49"/>
      <c r="K1066" s="49"/>
      <c r="L1066" s="49"/>
      <c r="M1066" s="49"/>
      <c r="N1066" s="49"/>
      <c r="O1066" s="49"/>
      <c r="P1066" s="49"/>
      <c r="Q1066" s="49"/>
      <c r="R1066" s="49"/>
      <c r="S1066" s="49"/>
      <c r="T1066" s="49"/>
      <c r="U1066" s="49"/>
      <c r="V1066" s="49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</row>
    <row r="1067" spans="3:134">
      <c r="C1067"/>
      <c r="D1067"/>
      <c r="E1067"/>
      <c r="F1067"/>
      <c r="G1067" s="28"/>
      <c r="H1067" s="49"/>
      <c r="I1067" s="49"/>
      <c r="J1067" s="49"/>
      <c r="K1067" s="49"/>
      <c r="L1067" s="49"/>
      <c r="M1067" s="49"/>
      <c r="N1067" s="49"/>
      <c r="O1067" s="49"/>
      <c r="P1067" s="49"/>
      <c r="Q1067" s="49"/>
      <c r="R1067" s="49"/>
      <c r="S1067" s="49"/>
      <c r="T1067" s="49"/>
      <c r="U1067" s="49"/>
      <c r="V1067" s="49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</row>
    <row r="1068" spans="3:134">
      <c r="C1068"/>
      <c r="D1068"/>
      <c r="E1068"/>
      <c r="F1068"/>
      <c r="G1068" s="28"/>
      <c r="H1068" s="49"/>
      <c r="I1068" s="49"/>
      <c r="J1068" s="49"/>
      <c r="K1068" s="49"/>
      <c r="L1068" s="49"/>
      <c r="M1068" s="49"/>
      <c r="N1068" s="49"/>
      <c r="O1068" s="49"/>
      <c r="P1068" s="49"/>
      <c r="Q1068" s="49"/>
      <c r="R1068" s="49"/>
      <c r="S1068" s="49"/>
      <c r="T1068" s="49"/>
      <c r="U1068" s="49"/>
      <c r="V1068" s="49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</row>
    <row r="1069" spans="3:134">
      <c r="C1069"/>
      <c r="D1069"/>
      <c r="E1069"/>
      <c r="F1069"/>
      <c r="G1069" s="28"/>
      <c r="H1069" s="49"/>
      <c r="I1069" s="49"/>
      <c r="J1069" s="49"/>
      <c r="K1069" s="49"/>
      <c r="L1069" s="49"/>
      <c r="M1069" s="49"/>
      <c r="N1069" s="49"/>
      <c r="O1069" s="49"/>
      <c r="P1069" s="49"/>
      <c r="Q1069" s="49"/>
      <c r="R1069" s="49"/>
      <c r="S1069" s="49"/>
      <c r="T1069" s="49"/>
      <c r="U1069" s="49"/>
      <c r="V1069" s="4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</row>
    <row r="1070" spans="3:134">
      <c r="C1070"/>
      <c r="D1070"/>
      <c r="E1070"/>
      <c r="F1070"/>
      <c r="G1070" s="28"/>
      <c r="H1070" s="49"/>
      <c r="I1070" s="49"/>
      <c r="J1070" s="49"/>
      <c r="K1070" s="49"/>
      <c r="L1070" s="49"/>
      <c r="M1070" s="49"/>
      <c r="N1070" s="49"/>
      <c r="O1070" s="49"/>
      <c r="P1070" s="49"/>
      <c r="Q1070" s="49"/>
      <c r="R1070" s="49"/>
      <c r="S1070" s="49"/>
      <c r="T1070" s="49"/>
      <c r="U1070" s="49"/>
      <c r="V1070" s="49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</row>
    <row r="1071" spans="3:134">
      <c r="C1071"/>
      <c r="D1071"/>
      <c r="E1071"/>
      <c r="F1071"/>
      <c r="G1071" s="28"/>
      <c r="H1071" s="49"/>
      <c r="I1071" s="49"/>
      <c r="J1071" s="49"/>
      <c r="K1071" s="49"/>
      <c r="L1071" s="49"/>
      <c r="M1071" s="49"/>
      <c r="N1071" s="49"/>
      <c r="O1071" s="49"/>
      <c r="P1071" s="49"/>
      <c r="Q1071" s="49"/>
      <c r="R1071" s="49"/>
      <c r="S1071" s="49"/>
      <c r="T1071" s="49"/>
      <c r="U1071" s="49"/>
      <c r="V1071" s="49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</row>
    <row r="1072" spans="3:134">
      <c r="C1072"/>
      <c r="D1072"/>
      <c r="E1072"/>
      <c r="F1072"/>
      <c r="G1072" s="28"/>
      <c r="H1072" s="49"/>
      <c r="I1072" s="49"/>
      <c r="J1072" s="49"/>
      <c r="K1072" s="49"/>
      <c r="L1072" s="49"/>
      <c r="M1072" s="49"/>
      <c r="N1072" s="49"/>
      <c r="O1072" s="49"/>
      <c r="P1072" s="49"/>
      <c r="Q1072" s="49"/>
      <c r="R1072" s="49"/>
      <c r="S1072" s="49"/>
      <c r="T1072" s="49"/>
      <c r="U1072" s="49"/>
      <c r="V1072" s="49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</row>
    <row r="1073" spans="3:134">
      <c r="C1073"/>
      <c r="D1073"/>
      <c r="E1073"/>
      <c r="F1073"/>
      <c r="G1073" s="28"/>
      <c r="H1073" s="49"/>
      <c r="I1073" s="49"/>
      <c r="J1073" s="49"/>
      <c r="K1073" s="49"/>
      <c r="L1073" s="49"/>
      <c r="M1073" s="49"/>
      <c r="N1073" s="49"/>
      <c r="O1073" s="49"/>
      <c r="P1073" s="49"/>
      <c r="Q1073" s="49"/>
      <c r="R1073" s="49"/>
      <c r="S1073" s="49"/>
      <c r="T1073" s="49"/>
      <c r="U1073" s="49"/>
      <c r="V1073" s="49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</row>
    <row r="1074" spans="3:134">
      <c r="C1074"/>
      <c r="D1074"/>
      <c r="E1074"/>
      <c r="F1074"/>
      <c r="G1074" s="28"/>
      <c r="H1074" s="49"/>
      <c r="I1074" s="49"/>
      <c r="J1074" s="49"/>
      <c r="K1074" s="49"/>
      <c r="L1074" s="49"/>
      <c r="M1074" s="49"/>
      <c r="N1074" s="49"/>
      <c r="O1074" s="49"/>
      <c r="P1074" s="49"/>
      <c r="Q1074" s="49"/>
      <c r="R1074" s="49"/>
      <c r="S1074" s="49"/>
      <c r="T1074" s="49"/>
      <c r="U1074" s="49"/>
      <c r="V1074" s="49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</row>
    <row r="1075" spans="3:134">
      <c r="C1075"/>
      <c r="D1075"/>
      <c r="E1075"/>
      <c r="F1075"/>
      <c r="G1075" s="28"/>
      <c r="H1075" s="49"/>
      <c r="I1075" s="49"/>
      <c r="J1075" s="49"/>
      <c r="K1075" s="49"/>
      <c r="L1075" s="49"/>
      <c r="M1075" s="49"/>
      <c r="N1075" s="49"/>
      <c r="O1075" s="49"/>
      <c r="P1075" s="49"/>
      <c r="Q1075" s="49"/>
      <c r="R1075" s="49"/>
      <c r="S1075" s="49"/>
      <c r="T1075" s="49"/>
      <c r="U1075" s="49"/>
      <c r="V1075" s="49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</row>
    <row r="1076" spans="3:134">
      <c r="C1076"/>
      <c r="D1076"/>
      <c r="E1076"/>
      <c r="F1076"/>
      <c r="G1076" s="28"/>
      <c r="H1076" s="49"/>
      <c r="I1076" s="49"/>
      <c r="J1076" s="49"/>
      <c r="K1076" s="49"/>
      <c r="L1076" s="49"/>
      <c r="M1076" s="49"/>
      <c r="N1076" s="49"/>
      <c r="O1076" s="49"/>
      <c r="P1076" s="49"/>
      <c r="Q1076" s="49"/>
      <c r="R1076" s="49"/>
      <c r="S1076" s="49"/>
      <c r="T1076" s="49"/>
      <c r="U1076" s="49"/>
      <c r="V1076" s="49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</row>
    <row r="1077" spans="3:134">
      <c r="C1077"/>
      <c r="D1077"/>
      <c r="E1077"/>
      <c r="F1077"/>
      <c r="G1077" s="28"/>
      <c r="H1077" s="49"/>
      <c r="I1077" s="49"/>
      <c r="J1077" s="49"/>
      <c r="K1077" s="49"/>
      <c r="L1077" s="49"/>
      <c r="M1077" s="49"/>
      <c r="N1077" s="49"/>
      <c r="O1077" s="49"/>
      <c r="P1077" s="49"/>
      <c r="Q1077" s="49"/>
      <c r="R1077" s="49"/>
      <c r="S1077" s="49"/>
      <c r="T1077" s="49"/>
      <c r="U1077" s="49"/>
      <c r="V1077" s="49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</row>
    <row r="1078" spans="3:134">
      <c r="C1078"/>
      <c r="D1078"/>
      <c r="E1078"/>
      <c r="F1078"/>
      <c r="G1078" s="28"/>
      <c r="H1078" s="49"/>
      <c r="I1078" s="49"/>
      <c r="J1078" s="49"/>
      <c r="K1078" s="49"/>
      <c r="L1078" s="49"/>
      <c r="M1078" s="49"/>
      <c r="N1078" s="49"/>
      <c r="O1078" s="49"/>
      <c r="P1078" s="49"/>
      <c r="Q1078" s="49"/>
      <c r="R1078" s="49"/>
      <c r="S1078" s="49"/>
      <c r="T1078" s="49"/>
      <c r="U1078" s="49"/>
      <c r="V1078" s="49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</row>
    <row r="1079" spans="3:134">
      <c r="C1079"/>
      <c r="D1079"/>
      <c r="E1079"/>
      <c r="F1079"/>
      <c r="G1079" s="28"/>
      <c r="H1079" s="49"/>
      <c r="I1079" s="49"/>
      <c r="J1079" s="49"/>
      <c r="K1079" s="49"/>
      <c r="L1079" s="49"/>
      <c r="M1079" s="49"/>
      <c r="N1079" s="49"/>
      <c r="O1079" s="49"/>
      <c r="P1079" s="49"/>
      <c r="Q1079" s="49"/>
      <c r="R1079" s="49"/>
      <c r="S1079" s="49"/>
      <c r="T1079" s="49"/>
      <c r="U1079" s="49"/>
      <c r="V1079" s="4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</row>
    <row r="1080" spans="3:134">
      <c r="C1080"/>
      <c r="D1080"/>
      <c r="E1080"/>
      <c r="F1080"/>
      <c r="G1080" s="28"/>
      <c r="H1080" s="49"/>
      <c r="I1080" s="49"/>
      <c r="J1080" s="49"/>
      <c r="K1080" s="49"/>
      <c r="L1080" s="49"/>
      <c r="M1080" s="49"/>
      <c r="N1080" s="49"/>
      <c r="O1080" s="49"/>
      <c r="P1080" s="49"/>
      <c r="Q1080" s="49"/>
      <c r="R1080" s="49"/>
      <c r="S1080" s="49"/>
      <c r="T1080" s="49"/>
      <c r="U1080" s="49"/>
      <c r="V1080" s="49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</row>
    <row r="1081" spans="3:134">
      <c r="C1081"/>
      <c r="D1081"/>
      <c r="E1081"/>
      <c r="F1081"/>
      <c r="G1081" s="28"/>
      <c r="H1081" s="49"/>
      <c r="I1081" s="49"/>
      <c r="J1081" s="49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  <c r="V1081" s="49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</row>
    <row r="1082" spans="3:134">
      <c r="C1082"/>
      <c r="D1082"/>
      <c r="E1082"/>
      <c r="F1082"/>
      <c r="G1082" s="28"/>
      <c r="H1082" s="49"/>
      <c r="I1082" s="49"/>
      <c r="J1082" s="49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  <c r="V1082" s="49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</row>
    <row r="1083" spans="3:134">
      <c r="C1083"/>
      <c r="D1083"/>
      <c r="E1083"/>
      <c r="F1083"/>
      <c r="G1083" s="28"/>
      <c r="H1083" s="49"/>
      <c r="I1083" s="49"/>
      <c r="J1083" s="49"/>
      <c r="K1083" s="49"/>
      <c r="L1083" s="49"/>
      <c r="M1083" s="49"/>
      <c r="N1083" s="49"/>
      <c r="O1083" s="49"/>
      <c r="P1083" s="49"/>
      <c r="Q1083" s="49"/>
      <c r="R1083" s="49"/>
      <c r="S1083" s="49"/>
      <c r="T1083" s="49"/>
      <c r="U1083" s="49"/>
      <c r="V1083" s="49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</row>
    <row r="1084" spans="3:134">
      <c r="C1084"/>
      <c r="D1084"/>
      <c r="E1084"/>
      <c r="F1084"/>
      <c r="G1084" s="28"/>
      <c r="H1084" s="49"/>
      <c r="I1084" s="49"/>
      <c r="J1084" s="49"/>
      <c r="K1084" s="49"/>
      <c r="L1084" s="49"/>
      <c r="M1084" s="49"/>
      <c r="N1084" s="49"/>
      <c r="O1084" s="49"/>
      <c r="P1084" s="49"/>
      <c r="Q1084" s="49"/>
      <c r="R1084" s="49"/>
      <c r="S1084" s="49"/>
      <c r="T1084" s="49"/>
      <c r="U1084" s="49"/>
      <c r="V1084" s="49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</row>
    <row r="1085" spans="3:134">
      <c r="C1085"/>
      <c r="D1085"/>
      <c r="E1085"/>
      <c r="F1085"/>
      <c r="G1085" s="28"/>
      <c r="H1085" s="49"/>
      <c r="I1085" s="49"/>
      <c r="J1085" s="49"/>
      <c r="K1085" s="49"/>
      <c r="L1085" s="49"/>
      <c r="M1085" s="49"/>
      <c r="N1085" s="49"/>
      <c r="O1085" s="49"/>
      <c r="P1085" s="49"/>
      <c r="Q1085" s="49"/>
      <c r="R1085" s="49"/>
      <c r="S1085" s="49"/>
      <c r="T1085" s="49"/>
      <c r="U1085" s="49"/>
      <c r="V1085" s="49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</row>
    <row r="1086" spans="3:134">
      <c r="C1086"/>
      <c r="D1086"/>
      <c r="E1086"/>
      <c r="F1086"/>
      <c r="G1086" s="28"/>
      <c r="H1086" s="49"/>
      <c r="I1086" s="49"/>
      <c r="J1086" s="49"/>
      <c r="K1086" s="49"/>
      <c r="L1086" s="49"/>
      <c r="M1086" s="49"/>
      <c r="N1086" s="49"/>
      <c r="O1086" s="49"/>
      <c r="P1086" s="49"/>
      <c r="Q1086" s="49"/>
      <c r="R1086" s="49"/>
      <c r="S1086" s="49"/>
      <c r="T1086" s="49"/>
      <c r="U1086" s="49"/>
      <c r="V1086" s="49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</row>
    <row r="1087" spans="3:134">
      <c r="C1087"/>
      <c r="D1087"/>
      <c r="E1087"/>
      <c r="F1087"/>
      <c r="G1087" s="28"/>
      <c r="H1087" s="49"/>
      <c r="I1087" s="49"/>
      <c r="J1087" s="49"/>
      <c r="K1087" s="49"/>
      <c r="L1087" s="49"/>
      <c r="M1087" s="49"/>
      <c r="N1087" s="49"/>
      <c r="O1087" s="49"/>
      <c r="P1087" s="49"/>
      <c r="Q1087" s="49"/>
      <c r="R1087" s="49"/>
      <c r="S1087" s="49"/>
      <c r="T1087" s="49"/>
      <c r="U1087" s="49"/>
      <c r="V1087" s="49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</row>
    <row r="1088" spans="3:134">
      <c r="C1088"/>
      <c r="D1088"/>
      <c r="E1088"/>
      <c r="F1088"/>
      <c r="G1088" s="28"/>
      <c r="H1088" s="49"/>
      <c r="I1088" s="49"/>
      <c r="J1088" s="49"/>
      <c r="K1088" s="49"/>
      <c r="L1088" s="49"/>
      <c r="M1088" s="49"/>
      <c r="N1088" s="49"/>
      <c r="O1088" s="49"/>
      <c r="P1088" s="49"/>
      <c r="Q1088" s="49"/>
      <c r="R1088" s="49"/>
      <c r="S1088" s="49"/>
      <c r="T1088" s="49"/>
      <c r="U1088" s="49"/>
      <c r="V1088" s="49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</row>
    <row r="1089" spans="3:134">
      <c r="C1089"/>
      <c r="D1089"/>
      <c r="E1089"/>
      <c r="F1089"/>
      <c r="G1089" s="28"/>
      <c r="H1089" s="49"/>
      <c r="I1089" s="49"/>
      <c r="J1089" s="49"/>
      <c r="K1089" s="49"/>
      <c r="L1089" s="49"/>
      <c r="M1089" s="49"/>
      <c r="N1089" s="49"/>
      <c r="O1089" s="49"/>
      <c r="P1089" s="49"/>
      <c r="Q1089" s="49"/>
      <c r="R1089" s="49"/>
      <c r="S1089" s="49"/>
      <c r="T1089" s="49"/>
      <c r="U1089" s="49"/>
      <c r="V1089" s="4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</row>
    <row r="1090" spans="3:134">
      <c r="C1090"/>
      <c r="D1090"/>
      <c r="E1090"/>
      <c r="F1090"/>
      <c r="G1090" s="28"/>
      <c r="H1090" s="49"/>
      <c r="I1090" s="49"/>
      <c r="J1090" s="49"/>
      <c r="K1090" s="49"/>
      <c r="L1090" s="49"/>
      <c r="M1090" s="49"/>
      <c r="N1090" s="49"/>
      <c r="O1090" s="49"/>
      <c r="P1090" s="49"/>
      <c r="Q1090" s="49"/>
      <c r="R1090" s="49"/>
      <c r="S1090" s="49"/>
      <c r="T1090" s="49"/>
      <c r="U1090" s="49"/>
      <c r="V1090" s="49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</row>
    <row r="1091" spans="3:134">
      <c r="C1091"/>
      <c r="D1091"/>
      <c r="E1091"/>
      <c r="F1091"/>
      <c r="G1091" s="28"/>
      <c r="H1091" s="49"/>
      <c r="I1091" s="49"/>
      <c r="J1091" s="49"/>
      <c r="K1091" s="49"/>
      <c r="L1091" s="49"/>
      <c r="M1091" s="49"/>
      <c r="N1091" s="49"/>
      <c r="O1091" s="49"/>
      <c r="P1091" s="49"/>
      <c r="Q1091" s="49"/>
      <c r="R1091" s="49"/>
      <c r="S1091" s="49"/>
      <c r="T1091" s="49"/>
      <c r="U1091" s="49"/>
      <c r="V1091" s="49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</row>
    <row r="1092" spans="3:134">
      <c r="C1092"/>
      <c r="D1092"/>
      <c r="E1092"/>
      <c r="F1092"/>
      <c r="G1092" s="28"/>
      <c r="H1092" s="49"/>
      <c r="I1092" s="49"/>
      <c r="J1092" s="49"/>
      <c r="K1092" s="49"/>
      <c r="L1092" s="49"/>
      <c r="M1092" s="49"/>
      <c r="N1092" s="49"/>
      <c r="O1092" s="49"/>
      <c r="P1092" s="49"/>
      <c r="Q1092" s="49"/>
      <c r="R1092" s="49"/>
      <c r="S1092" s="49"/>
      <c r="T1092" s="49"/>
      <c r="U1092" s="49"/>
      <c r="V1092" s="49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</row>
    <row r="1093" spans="3:134">
      <c r="C1093"/>
      <c r="D1093"/>
      <c r="E1093"/>
      <c r="F1093"/>
      <c r="G1093" s="28"/>
      <c r="H1093" s="49"/>
      <c r="I1093" s="49"/>
      <c r="J1093" s="49"/>
      <c r="K1093" s="49"/>
      <c r="L1093" s="49"/>
      <c r="M1093" s="49"/>
      <c r="N1093" s="49"/>
      <c r="O1093" s="49"/>
      <c r="P1093" s="49"/>
      <c r="Q1093" s="49"/>
      <c r="R1093" s="49"/>
      <c r="S1093" s="49"/>
      <c r="T1093" s="49"/>
      <c r="U1093" s="49"/>
      <c r="V1093" s="49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</row>
    <row r="1094" spans="3:134">
      <c r="C1094"/>
      <c r="D1094"/>
      <c r="E1094"/>
      <c r="F1094"/>
      <c r="G1094" s="28"/>
      <c r="H1094" s="49"/>
      <c r="I1094" s="49"/>
      <c r="J1094" s="49"/>
      <c r="K1094" s="49"/>
      <c r="L1094" s="49"/>
      <c r="M1094" s="49"/>
      <c r="N1094" s="49"/>
      <c r="O1094" s="49"/>
      <c r="P1094" s="49"/>
      <c r="Q1094" s="49"/>
      <c r="R1094" s="49"/>
      <c r="S1094" s="49"/>
      <c r="T1094" s="49"/>
      <c r="U1094" s="49"/>
      <c r="V1094" s="49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</row>
    <row r="1095" spans="3:134">
      <c r="C1095"/>
      <c r="D1095"/>
      <c r="E1095"/>
      <c r="F1095"/>
      <c r="G1095" s="28"/>
      <c r="H1095" s="49"/>
      <c r="I1095" s="49"/>
      <c r="J1095" s="49"/>
      <c r="K1095" s="49"/>
      <c r="L1095" s="49"/>
      <c r="M1095" s="49"/>
      <c r="N1095" s="49"/>
      <c r="O1095" s="49"/>
      <c r="P1095" s="49"/>
      <c r="Q1095" s="49"/>
      <c r="R1095" s="49"/>
      <c r="S1095" s="49"/>
      <c r="T1095" s="49"/>
      <c r="U1095" s="49"/>
      <c r="V1095" s="49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</row>
    <row r="1096" spans="3:134">
      <c r="C1096"/>
      <c r="D1096"/>
      <c r="E1096"/>
      <c r="F1096"/>
      <c r="G1096" s="28"/>
      <c r="H1096" s="49"/>
      <c r="I1096" s="49"/>
      <c r="J1096" s="49"/>
      <c r="K1096" s="49"/>
      <c r="L1096" s="49"/>
      <c r="M1096" s="49"/>
      <c r="N1096" s="49"/>
      <c r="O1096" s="49"/>
      <c r="P1096" s="49"/>
      <c r="Q1096" s="49"/>
      <c r="R1096" s="49"/>
      <c r="S1096" s="49"/>
      <c r="T1096" s="49"/>
      <c r="U1096" s="49"/>
      <c r="V1096" s="49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</row>
    <row r="1097" spans="3:134">
      <c r="C1097"/>
      <c r="D1097"/>
      <c r="E1097"/>
      <c r="F1097"/>
      <c r="G1097" s="28"/>
      <c r="H1097" s="49"/>
      <c r="I1097" s="49"/>
      <c r="J1097" s="49"/>
      <c r="K1097" s="49"/>
      <c r="L1097" s="49"/>
      <c r="M1097" s="49"/>
      <c r="N1097" s="49"/>
      <c r="O1097" s="49"/>
      <c r="P1097" s="49"/>
      <c r="Q1097" s="49"/>
      <c r="R1097" s="49"/>
      <c r="S1097" s="49"/>
      <c r="T1097" s="49"/>
      <c r="U1097" s="49"/>
      <c r="V1097" s="49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</row>
    <row r="1098" spans="3:134">
      <c r="C1098"/>
      <c r="D1098"/>
      <c r="E1098"/>
      <c r="F1098"/>
      <c r="G1098" s="28"/>
      <c r="H1098" s="49"/>
      <c r="I1098" s="49"/>
      <c r="J1098" s="49"/>
      <c r="K1098" s="49"/>
      <c r="L1098" s="49"/>
      <c r="M1098" s="49"/>
      <c r="N1098" s="49"/>
      <c r="O1098" s="49"/>
      <c r="P1098" s="49"/>
      <c r="Q1098" s="49"/>
      <c r="R1098" s="49"/>
      <c r="S1098" s="49"/>
      <c r="T1098" s="49"/>
      <c r="U1098" s="49"/>
      <c r="V1098" s="49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</row>
    <row r="1099" spans="3:134">
      <c r="C1099"/>
      <c r="D1099"/>
      <c r="E1099"/>
      <c r="F1099"/>
      <c r="G1099" s="28"/>
      <c r="H1099" s="49"/>
      <c r="I1099" s="49"/>
      <c r="J1099" s="49"/>
      <c r="K1099" s="49"/>
      <c r="L1099" s="49"/>
      <c r="M1099" s="49"/>
      <c r="N1099" s="49"/>
      <c r="O1099" s="49"/>
      <c r="P1099" s="49"/>
      <c r="Q1099" s="49"/>
      <c r="R1099" s="49"/>
      <c r="S1099" s="49"/>
      <c r="T1099" s="49"/>
      <c r="U1099" s="49"/>
      <c r="V1099" s="4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</row>
    <row r="1100" spans="3:134">
      <c r="C1100"/>
      <c r="D1100"/>
      <c r="E1100"/>
      <c r="F1100"/>
      <c r="G1100" s="28"/>
      <c r="H1100" s="49"/>
      <c r="I1100" s="49"/>
      <c r="J1100" s="49"/>
      <c r="K1100" s="49"/>
      <c r="L1100" s="49"/>
      <c r="M1100" s="49"/>
      <c r="N1100" s="49"/>
      <c r="O1100" s="49"/>
      <c r="P1100" s="49"/>
      <c r="Q1100" s="49"/>
      <c r="R1100" s="49"/>
      <c r="S1100" s="49"/>
      <c r="T1100" s="49"/>
      <c r="U1100" s="49"/>
      <c r="V1100" s="49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</row>
    <row r="1101" spans="3:134">
      <c r="C1101"/>
      <c r="D1101"/>
      <c r="E1101"/>
      <c r="F1101"/>
      <c r="G1101" s="28"/>
      <c r="H1101" s="49"/>
      <c r="I1101" s="49"/>
      <c r="J1101" s="49"/>
      <c r="K1101" s="49"/>
      <c r="L1101" s="49"/>
      <c r="M1101" s="49"/>
      <c r="N1101" s="49"/>
      <c r="O1101" s="49"/>
      <c r="P1101" s="49"/>
      <c r="Q1101" s="49"/>
      <c r="R1101" s="49"/>
      <c r="S1101" s="49"/>
      <c r="T1101" s="49"/>
      <c r="U1101" s="49"/>
      <c r="V1101" s="49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</row>
    <row r="1102" spans="3:134">
      <c r="C1102"/>
      <c r="D1102"/>
      <c r="E1102"/>
      <c r="F1102"/>
      <c r="G1102" s="28"/>
      <c r="H1102" s="49"/>
      <c r="I1102" s="49"/>
      <c r="J1102" s="49"/>
      <c r="K1102" s="49"/>
      <c r="L1102" s="49"/>
      <c r="M1102" s="49"/>
      <c r="N1102" s="49"/>
      <c r="O1102" s="49"/>
      <c r="P1102" s="49"/>
      <c r="Q1102" s="49"/>
      <c r="R1102" s="49"/>
      <c r="S1102" s="49"/>
      <c r="T1102" s="49"/>
      <c r="U1102" s="49"/>
      <c r="V1102" s="49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</row>
    <row r="1103" spans="3:134">
      <c r="C1103"/>
      <c r="D1103"/>
      <c r="E1103"/>
      <c r="F1103"/>
      <c r="G1103" s="28"/>
      <c r="H1103" s="49"/>
      <c r="I1103" s="49"/>
      <c r="J1103" s="49"/>
      <c r="K1103" s="49"/>
      <c r="L1103" s="49"/>
      <c r="M1103" s="49"/>
      <c r="N1103" s="49"/>
      <c r="O1103" s="49"/>
      <c r="P1103" s="49"/>
      <c r="Q1103" s="49"/>
      <c r="R1103" s="49"/>
      <c r="S1103" s="49"/>
      <c r="T1103" s="49"/>
      <c r="U1103" s="49"/>
      <c r="V1103" s="49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</row>
    <row r="1104" spans="3:134">
      <c r="C1104"/>
      <c r="D1104"/>
      <c r="E1104"/>
      <c r="F1104"/>
      <c r="G1104" s="28"/>
      <c r="H1104" s="49"/>
      <c r="I1104" s="49"/>
      <c r="J1104" s="49"/>
      <c r="K1104" s="49"/>
      <c r="L1104" s="49"/>
      <c r="M1104" s="49"/>
      <c r="N1104" s="49"/>
      <c r="O1104" s="49"/>
      <c r="P1104" s="49"/>
      <c r="Q1104" s="49"/>
      <c r="R1104" s="49"/>
      <c r="S1104" s="49"/>
      <c r="T1104" s="49"/>
      <c r="U1104" s="49"/>
      <c r="V1104" s="49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</row>
    <row r="1105" spans="3:134">
      <c r="C1105"/>
      <c r="D1105"/>
      <c r="E1105"/>
      <c r="F1105"/>
      <c r="G1105" s="28"/>
      <c r="H1105" s="49"/>
      <c r="I1105" s="49"/>
      <c r="J1105" s="49"/>
      <c r="K1105" s="49"/>
      <c r="L1105" s="49"/>
      <c r="M1105" s="49"/>
      <c r="N1105" s="49"/>
      <c r="O1105" s="49"/>
      <c r="P1105" s="49"/>
      <c r="Q1105" s="49"/>
      <c r="R1105" s="49"/>
      <c r="S1105" s="49"/>
      <c r="T1105" s="49"/>
      <c r="U1105" s="49"/>
      <c r="V1105" s="49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</row>
    <row r="1106" spans="3:134">
      <c r="C1106"/>
      <c r="D1106"/>
      <c r="E1106"/>
      <c r="F1106"/>
      <c r="G1106" s="28"/>
      <c r="H1106" s="49"/>
      <c r="I1106" s="49"/>
      <c r="J1106" s="49"/>
      <c r="K1106" s="49"/>
      <c r="L1106" s="49"/>
      <c r="M1106" s="49"/>
      <c r="N1106" s="49"/>
      <c r="O1106" s="49"/>
      <c r="P1106" s="49"/>
      <c r="Q1106" s="49"/>
      <c r="R1106" s="49"/>
      <c r="S1106" s="49"/>
      <c r="T1106" s="49"/>
      <c r="U1106" s="49"/>
      <c r="V1106" s="49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</row>
    <row r="1107" spans="3:134">
      <c r="C1107"/>
      <c r="D1107"/>
      <c r="E1107"/>
      <c r="F1107"/>
      <c r="G1107" s="28"/>
      <c r="H1107" s="49"/>
      <c r="I1107" s="49"/>
      <c r="J1107" s="49"/>
      <c r="K1107" s="49"/>
      <c r="L1107" s="49"/>
      <c r="M1107" s="49"/>
      <c r="N1107" s="49"/>
      <c r="O1107" s="49"/>
      <c r="P1107" s="49"/>
      <c r="Q1107" s="49"/>
      <c r="R1107" s="49"/>
      <c r="S1107" s="49"/>
      <c r="T1107" s="49"/>
      <c r="U1107" s="49"/>
      <c r="V1107" s="49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</row>
    <row r="1108" spans="3:134">
      <c r="C1108"/>
      <c r="D1108"/>
      <c r="E1108"/>
      <c r="F1108"/>
      <c r="G1108" s="28"/>
      <c r="H1108" s="49"/>
      <c r="I1108" s="49"/>
      <c r="J1108" s="49"/>
      <c r="K1108" s="49"/>
      <c r="L1108" s="49"/>
      <c r="M1108" s="49"/>
      <c r="N1108" s="49"/>
      <c r="O1108" s="49"/>
      <c r="P1108" s="49"/>
      <c r="Q1108" s="49"/>
      <c r="R1108" s="49"/>
      <c r="S1108" s="49"/>
      <c r="T1108" s="49"/>
      <c r="U1108" s="49"/>
      <c r="V1108" s="49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</row>
    <row r="1109" spans="3:134">
      <c r="C1109"/>
      <c r="D1109"/>
      <c r="E1109"/>
      <c r="F1109"/>
      <c r="G1109" s="28"/>
      <c r="H1109" s="49"/>
      <c r="I1109" s="49"/>
      <c r="J1109" s="49"/>
      <c r="K1109" s="49"/>
      <c r="L1109" s="49"/>
      <c r="M1109" s="49"/>
      <c r="N1109" s="49"/>
      <c r="O1109" s="49"/>
      <c r="P1109" s="49"/>
      <c r="Q1109" s="49"/>
      <c r="R1109" s="49"/>
      <c r="S1109" s="49"/>
      <c r="T1109" s="49"/>
      <c r="U1109" s="49"/>
      <c r="V1109" s="4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</row>
    <row r="1110" spans="3:134">
      <c r="C1110"/>
      <c r="D1110"/>
      <c r="E1110"/>
      <c r="F1110"/>
      <c r="G1110" s="28"/>
      <c r="H1110" s="49"/>
      <c r="I1110" s="49"/>
      <c r="J1110" s="49"/>
      <c r="K1110" s="49"/>
      <c r="L1110" s="49"/>
      <c r="M1110" s="49"/>
      <c r="N1110" s="49"/>
      <c r="O1110" s="49"/>
      <c r="P1110" s="49"/>
      <c r="Q1110" s="49"/>
      <c r="R1110" s="49"/>
      <c r="S1110" s="49"/>
      <c r="T1110" s="49"/>
      <c r="U1110" s="49"/>
      <c r="V1110" s="49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</row>
    <row r="1111" spans="3:134">
      <c r="C1111"/>
      <c r="D1111"/>
      <c r="E1111"/>
      <c r="F1111"/>
      <c r="G1111" s="28"/>
      <c r="H1111" s="49"/>
      <c r="I1111" s="49"/>
      <c r="J1111" s="49"/>
      <c r="K1111" s="49"/>
      <c r="L1111" s="49"/>
      <c r="M1111" s="49"/>
      <c r="N1111" s="49"/>
      <c r="O1111" s="49"/>
      <c r="P1111" s="49"/>
      <c r="Q1111" s="49"/>
      <c r="R1111" s="49"/>
      <c r="S1111" s="49"/>
      <c r="T1111" s="49"/>
      <c r="U1111" s="49"/>
      <c r="V1111" s="49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</row>
    <row r="1112" spans="3:134">
      <c r="C1112"/>
      <c r="D1112"/>
      <c r="E1112"/>
      <c r="F1112"/>
      <c r="G1112" s="28"/>
      <c r="H1112" s="49"/>
      <c r="I1112" s="49"/>
      <c r="J1112" s="49"/>
      <c r="K1112" s="49"/>
      <c r="L1112" s="49"/>
      <c r="M1112" s="49"/>
      <c r="N1112" s="49"/>
      <c r="O1112" s="49"/>
      <c r="P1112" s="49"/>
      <c r="Q1112" s="49"/>
      <c r="R1112" s="49"/>
      <c r="S1112" s="49"/>
      <c r="T1112" s="49"/>
      <c r="U1112" s="49"/>
      <c r="V1112" s="49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</row>
    <row r="1113" spans="3:134">
      <c r="C1113"/>
      <c r="D1113"/>
      <c r="E1113"/>
      <c r="F1113"/>
      <c r="G1113" s="28"/>
      <c r="H1113" s="49"/>
      <c r="I1113" s="49"/>
      <c r="J1113" s="49"/>
      <c r="K1113" s="49"/>
      <c r="L1113" s="49"/>
      <c r="M1113" s="49"/>
      <c r="N1113" s="49"/>
      <c r="O1113" s="49"/>
      <c r="P1113" s="49"/>
      <c r="Q1113" s="49"/>
      <c r="R1113" s="49"/>
      <c r="S1113" s="49"/>
      <c r="T1113" s="49"/>
      <c r="U1113" s="49"/>
      <c r="V1113" s="49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</row>
    <row r="1114" spans="3:134">
      <c r="C1114"/>
      <c r="D1114"/>
      <c r="E1114"/>
      <c r="F1114"/>
      <c r="G1114" s="28"/>
      <c r="H1114" s="49"/>
      <c r="I1114" s="49"/>
      <c r="J1114" s="49"/>
      <c r="K1114" s="49"/>
      <c r="L1114" s="49"/>
      <c r="M1114" s="49"/>
      <c r="N1114" s="49"/>
      <c r="O1114" s="49"/>
      <c r="P1114" s="49"/>
      <c r="Q1114" s="49"/>
      <c r="R1114" s="49"/>
      <c r="S1114" s="49"/>
      <c r="T1114" s="49"/>
      <c r="U1114" s="49"/>
      <c r="V1114" s="49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</row>
    <row r="1115" spans="3:134">
      <c r="C1115"/>
      <c r="D1115"/>
      <c r="E1115"/>
      <c r="F1115"/>
      <c r="G1115" s="28"/>
      <c r="H1115" s="49"/>
      <c r="I1115" s="49"/>
      <c r="J1115" s="49"/>
      <c r="K1115" s="49"/>
      <c r="L1115" s="49"/>
      <c r="M1115" s="49"/>
      <c r="N1115" s="49"/>
      <c r="O1115" s="49"/>
      <c r="P1115" s="49"/>
      <c r="Q1115" s="49"/>
      <c r="R1115" s="49"/>
      <c r="S1115" s="49"/>
      <c r="T1115" s="49"/>
      <c r="U1115" s="49"/>
      <c r="V1115" s="49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</row>
    <row r="1116" spans="3:134">
      <c r="C1116"/>
      <c r="D1116"/>
      <c r="E1116"/>
      <c r="F1116"/>
      <c r="G1116" s="28"/>
      <c r="H1116" s="49"/>
      <c r="I1116" s="49"/>
      <c r="J1116" s="49"/>
      <c r="K1116" s="49"/>
      <c r="L1116" s="49"/>
      <c r="M1116" s="49"/>
      <c r="N1116" s="49"/>
      <c r="O1116" s="49"/>
      <c r="P1116" s="49"/>
      <c r="Q1116" s="49"/>
      <c r="R1116" s="49"/>
      <c r="S1116" s="49"/>
      <c r="T1116" s="49"/>
      <c r="U1116" s="49"/>
      <c r="V1116" s="49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</row>
    <row r="1117" spans="3:134">
      <c r="C1117"/>
      <c r="D1117"/>
      <c r="E1117"/>
      <c r="F1117"/>
      <c r="G1117" s="28"/>
      <c r="H1117" s="49"/>
      <c r="I1117" s="49"/>
      <c r="J1117" s="49"/>
      <c r="K1117" s="49"/>
      <c r="L1117" s="49"/>
      <c r="M1117" s="49"/>
      <c r="N1117" s="49"/>
      <c r="O1117" s="49"/>
      <c r="P1117" s="49"/>
      <c r="Q1117" s="49"/>
      <c r="R1117" s="49"/>
      <c r="S1117" s="49"/>
      <c r="T1117" s="49"/>
      <c r="U1117" s="49"/>
      <c r="V1117" s="49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</row>
    <row r="1118" spans="3:134">
      <c r="C1118"/>
      <c r="D1118"/>
      <c r="E1118"/>
      <c r="F1118"/>
      <c r="G1118" s="28"/>
      <c r="H1118" s="49"/>
      <c r="I1118" s="49"/>
      <c r="J1118" s="49"/>
      <c r="K1118" s="49"/>
      <c r="L1118" s="49"/>
      <c r="M1118" s="49"/>
      <c r="N1118" s="49"/>
      <c r="O1118" s="49"/>
      <c r="P1118" s="49"/>
      <c r="Q1118" s="49"/>
      <c r="R1118" s="49"/>
      <c r="S1118" s="49"/>
      <c r="T1118" s="49"/>
      <c r="U1118" s="49"/>
      <c r="V1118" s="49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</row>
    <row r="1119" spans="3:134">
      <c r="C1119"/>
      <c r="D1119"/>
      <c r="E1119"/>
      <c r="F1119"/>
      <c r="G1119" s="28"/>
      <c r="H1119" s="49"/>
      <c r="I1119" s="49"/>
      <c r="J1119" s="49"/>
      <c r="K1119" s="49"/>
      <c r="L1119" s="49"/>
      <c r="M1119" s="49"/>
      <c r="N1119" s="49"/>
      <c r="O1119" s="49"/>
      <c r="P1119" s="49"/>
      <c r="Q1119" s="49"/>
      <c r="R1119" s="49"/>
      <c r="S1119" s="49"/>
      <c r="T1119" s="49"/>
      <c r="U1119" s="49"/>
      <c r="V1119" s="4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</row>
    <row r="1120" spans="3:134">
      <c r="C1120"/>
      <c r="D1120"/>
      <c r="E1120"/>
      <c r="F1120"/>
      <c r="G1120" s="28"/>
      <c r="H1120" s="49"/>
      <c r="I1120" s="49"/>
      <c r="J1120" s="49"/>
      <c r="K1120" s="49"/>
      <c r="L1120" s="49"/>
      <c r="M1120" s="49"/>
      <c r="N1120" s="49"/>
      <c r="O1120" s="49"/>
      <c r="P1120" s="49"/>
      <c r="Q1120" s="49"/>
      <c r="R1120" s="49"/>
      <c r="S1120" s="49"/>
      <c r="T1120" s="49"/>
      <c r="U1120" s="49"/>
      <c r="V1120" s="49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</row>
    <row r="1121" spans="3:134">
      <c r="C1121"/>
      <c r="D1121"/>
      <c r="E1121"/>
      <c r="F1121"/>
      <c r="G1121" s="28"/>
      <c r="H1121" s="49"/>
      <c r="I1121" s="49"/>
      <c r="J1121" s="49"/>
      <c r="K1121" s="49"/>
      <c r="L1121" s="49"/>
      <c r="M1121" s="49"/>
      <c r="N1121" s="49"/>
      <c r="O1121" s="49"/>
      <c r="P1121" s="49"/>
      <c r="Q1121" s="49"/>
      <c r="R1121" s="49"/>
      <c r="S1121" s="49"/>
      <c r="T1121" s="49"/>
      <c r="U1121" s="49"/>
      <c r="V1121" s="49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</row>
    <row r="1122" spans="3:134">
      <c r="C1122"/>
      <c r="D1122"/>
      <c r="E1122"/>
      <c r="F1122"/>
      <c r="G1122" s="28"/>
      <c r="H1122" s="49"/>
      <c r="I1122" s="49"/>
      <c r="J1122" s="49"/>
      <c r="K1122" s="49"/>
      <c r="L1122" s="49"/>
      <c r="M1122" s="49"/>
      <c r="N1122" s="49"/>
      <c r="O1122" s="49"/>
      <c r="P1122" s="49"/>
      <c r="Q1122" s="49"/>
      <c r="R1122" s="49"/>
      <c r="S1122" s="49"/>
      <c r="T1122" s="49"/>
      <c r="U1122" s="49"/>
      <c r="V1122" s="49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</row>
    <row r="1123" spans="3:134">
      <c r="C1123"/>
      <c r="D1123"/>
      <c r="E1123"/>
      <c r="F1123"/>
      <c r="G1123" s="28"/>
      <c r="H1123" s="49"/>
      <c r="I1123" s="49"/>
      <c r="J1123" s="49"/>
      <c r="K1123" s="49"/>
      <c r="L1123" s="49"/>
      <c r="M1123" s="49"/>
      <c r="N1123" s="49"/>
      <c r="O1123" s="49"/>
      <c r="P1123" s="49"/>
      <c r="Q1123" s="49"/>
      <c r="R1123" s="49"/>
      <c r="S1123" s="49"/>
      <c r="T1123" s="49"/>
      <c r="U1123" s="49"/>
      <c r="V1123" s="49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</row>
    <row r="1124" spans="3:134">
      <c r="C1124"/>
      <c r="D1124"/>
      <c r="E1124"/>
      <c r="F1124"/>
      <c r="G1124" s="28"/>
      <c r="H1124" s="49"/>
      <c r="I1124" s="49"/>
      <c r="J1124" s="49"/>
      <c r="K1124" s="49"/>
      <c r="L1124" s="49"/>
      <c r="M1124" s="49"/>
      <c r="N1124" s="49"/>
      <c r="O1124" s="49"/>
      <c r="P1124" s="49"/>
      <c r="Q1124" s="49"/>
      <c r="R1124" s="49"/>
      <c r="S1124" s="49"/>
      <c r="T1124" s="49"/>
      <c r="U1124" s="49"/>
      <c r="V1124" s="49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</row>
    <row r="1125" spans="3:134">
      <c r="C1125"/>
      <c r="D1125"/>
      <c r="E1125"/>
      <c r="F1125"/>
      <c r="G1125" s="28"/>
      <c r="H1125" s="49"/>
      <c r="I1125" s="49"/>
      <c r="J1125" s="49"/>
      <c r="K1125" s="49"/>
      <c r="L1125" s="49"/>
      <c r="M1125" s="49"/>
      <c r="N1125" s="49"/>
      <c r="O1125" s="49"/>
      <c r="P1125" s="49"/>
      <c r="Q1125" s="49"/>
      <c r="R1125" s="49"/>
      <c r="S1125" s="49"/>
      <c r="T1125" s="49"/>
      <c r="U1125" s="49"/>
      <c r="V1125" s="49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</row>
    <row r="1126" spans="3:134">
      <c r="C1126"/>
      <c r="D1126"/>
      <c r="E1126"/>
      <c r="F1126"/>
      <c r="G1126" s="28"/>
      <c r="H1126" s="49"/>
      <c r="I1126" s="49"/>
      <c r="J1126" s="49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  <c r="U1126" s="49"/>
      <c r="V1126" s="49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</row>
    <row r="1127" spans="3:134">
      <c r="C1127"/>
      <c r="D1127"/>
      <c r="E1127"/>
      <c r="F1127"/>
      <c r="G1127" s="28"/>
      <c r="H1127" s="49"/>
      <c r="I1127" s="49"/>
      <c r="J1127" s="49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  <c r="U1127" s="49"/>
      <c r="V1127" s="49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</row>
    <row r="1128" spans="3:134">
      <c r="C1128"/>
      <c r="D1128"/>
      <c r="E1128"/>
      <c r="F1128"/>
      <c r="G1128" s="28"/>
      <c r="H1128" s="49"/>
      <c r="I1128" s="49"/>
      <c r="J1128" s="49"/>
      <c r="K1128" s="49"/>
      <c r="L1128" s="49"/>
      <c r="M1128" s="49"/>
      <c r="N1128" s="49"/>
      <c r="O1128" s="49"/>
      <c r="P1128" s="49"/>
      <c r="Q1128" s="49"/>
      <c r="R1128" s="49"/>
      <c r="S1128" s="49"/>
      <c r="T1128" s="49"/>
      <c r="U1128" s="49"/>
      <c r="V1128" s="49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</row>
    <row r="1129" spans="3:134">
      <c r="C1129"/>
      <c r="D1129"/>
      <c r="E1129"/>
      <c r="F1129"/>
      <c r="G1129" s="28"/>
      <c r="H1129" s="49"/>
      <c r="I1129" s="49"/>
      <c r="J1129" s="49"/>
      <c r="K1129" s="49"/>
      <c r="L1129" s="49"/>
      <c r="M1129" s="49"/>
      <c r="N1129" s="49"/>
      <c r="O1129" s="49"/>
      <c r="P1129" s="49"/>
      <c r="Q1129" s="49"/>
      <c r="R1129" s="49"/>
      <c r="S1129" s="49"/>
      <c r="T1129" s="49"/>
      <c r="U1129" s="49"/>
      <c r="V1129" s="4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</row>
    <row r="1130" spans="3:134">
      <c r="C1130"/>
      <c r="D1130"/>
      <c r="E1130"/>
      <c r="F1130"/>
      <c r="G1130" s="28"/>
      <c r="H1130" s="49"/>
      <c r="I1130" s="49"/>
      <c r="J1130" s="49"/>
      <c r="K1130" s="49"/>
      <c r="L1130" s="49"/>
      <c r="M1130" s="49"/>
      <c r="N1130" s="49"/>
      <c r="O1130" s="49"/>
      <c r="P1130" s="49"/>
      <c r="Q1130" s="49"/>
      <c r="R1130" s="49"/>
      <c r="S1130" s="49"/>
      <c r="T1130" s="49"/>
      <c r="U1130" s="49"/>
      <c r="V1130" s="49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</row>
    <row r="1131" spans="3:134">
      <c r="C1131"/>
      <c r="D1131"/>
      <c r="E1131"/>
      <c r="F1131"/>
      <c r="G1131" s="28"/>
      <c r="H1131" s="49"/>
      <c r="I1131" s="49"/>
      <c r="J1131" s="49"/>
      <c r="K1131" s="49"/>
      <c r="L1131" s="49"/>
      <c r="M1131" s="49"/>
      <c r="N1131" s="49"/>
      <c r="O1131" s="49"/>
      <c r="P1131" s="49"/>
      <c r="Q1131" s="49"/>
      <c r="R1131" s="49"/>
      <c r="S1131" s="49"/>
      <c r="T1131" s="49"/>
      <c r="U1131" s="49"/>
      <c r="V1131" s="49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</row>
    <row r="1132" spans="3:134">
      <c r="C1132"/>
      <c r="D1132"/>
      <c r="E1132"/>
      <c r="F1132"/>
      <c r="G1132" s="28"/>
      <c r="H1132" s="49"/>
      <c r="I1132" s="49"/>
      <c r="J1132" s="49"/>
      <c r="K1132" s="49"/>
      <c r="L1132" s="49"/>
      <c r="M1132" s="49"/>
      <c r="N1132" s="49"/>
      <c r="O1132" s="49"/>
      <c r="P1132" s="49"/>
      <c r="Q1132" s="49"/>
      <c r="R1132" s="49"/>
      <c r="S1132" s="49"/>
      <c r="T1132" s="49"/>
      <c r="U1132" s="49"/>
      <c r="V1132" s="49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</row>
    <row r="1133" spans="3:134">
      <c r="C1133"/>
      <c r="D1133"/>
      <c r="E1133"/>
      <c r="F1133"/>
      <c r="G1133" s="28"/>
      <c r="H1133" s="49"/>
      <c r="I1133" s="49"/>
      <c r="J1133" s="49"/>
      <c r="K1133" s="49"/>
      <c r="L1133" s="49"/>
      <c r="M1133" s="49"/>
      <c r="N1133" s="49"/>
      <c r="O1133" s="49"/>
      <c r="P1133" s="49"/>
      <c r="Q1133" s="49"/>
      <c r="R1133" s="49"/>
      <c r="S1133" s="49"/>
      <c r="T1133" s="49"/>
      <c r="U1133" s="49"/>
      <c r="V1133" s="49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</row>
    <row r="1134" spans="3:134">
      <c r="C1134"/>
      <c r="D1134"/>
      <c r="E1134"/>
      <c r="F1134"/>
      <c r="G1134" s="28"/>
      <c r="H1134" s="49"/>
      <c r="I1134" s="49"/>
      <c r="J1134" s="49"/>
      <c r="K1134" s="49"/>
      <c r="L1134" s="49"/>
      <c r="M1134" s="49"/>
      <c r="N1134" s="49"/>
      <c r="O1134" s="49"/>
      <c r="P1134" s="49"/>
      <c r="Q1134" s="49"/>
      <c r="R1134" s="49"/>
      <c r="S1134" s="49"/>
      <c r="T1134" s="49"/>
      <c r="U1134" s="49"/>
      <c r="V1134" s="49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</row>
    <row r="1135" spans="3:134">
      <c r="C1135"/>
      <c r="D1135"/>
      <c r="E1135"/>
      <c r="F1135"/>
      <c r="G1135" s="28"/>
      <c r="H1135" s="49"/>
      <c r="I1135" s="49"/>
      <c r="J1135" s="49"/>
      <c r="K1135" s="49"/>
      <c r="L1135" s="49"/>
      <c r="M1135" s="49"/>
      <c r="N1135" s="49"/>
      <c r="O1135" s="49"/>
      <c r="P1135" s="49"/>
      <c r="Q1135" s="49"/>
      <c r="R1135" s="49"/>
      <c r="S1135" s="49"/>
      <c r="T1135" s="49"/>
      <c r="U1135" s="49"/>
      <c r="V1135" s="49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</row>
    <row r="1136" spans="3:134">
      <c r="C1136"/>
      <c r="D1136"/>
      <c r="E1136"/>
      <c r="F1136"/>
      <c r="G1136" s="28"/>
      <c r="H1136" s="49"/>
      <c r="I1136" s="49"/>
      <c r="J1136" s="49"/>
      <c r="K1136" s="49"/>
      <c r="L1136" s="49"/>
      <c r="M1136" s="49"/>
      <c r="N1136" s="49"/>
      <c r="O1136" s="49"/>
      <c r="P1136" s="49"/>
      <c r="Q1136" s="49"/>
      <c r="R1136" s="49"/>
      <c r="S1136" s="49"/>
      <c r="T1136" s="49"/>
      <c r="U1136" s="49"/>
      <c r="V1136" s="49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</row>
    <row r="1137" spans="3:134">
      <c r="C1137"/>
      <c r="D1137"/>
      <c r="E1137"/>
      <c r="F1137"/>
      <c r="G1137" s="28"/>
      <c r="H1137" s="49"/>
      <c r="I1137" s="49"/>
      <c r="J1137" s="49"/>
      <c r="K1137" s="49"/>
      <c r="L1137" s="49"/>
      <c r="M1137" s="49"/>
      <c r="N1137" s="49"/>
      <c r="O1137" s="49"/>
      <c r="P1137" s="49"/>
      <c r="Q1137" s="49"/>
      <c r="R1137" s="49"/>
      <c r="S1137" s="49"/>
      <c r="T1137" s="49"/>
      <c r="U1137" s="49"/>
      <c r="V1137" s="49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</row>
    <row r="1138" spans="3:134">
      <c r="C1138"/>
      <c r="D1138"/>
      <c r="E1138"/>
      <c r="F1138"/>
      <c r="G1138" s="28"/>
      <c r="H1138" s="49"/>
      <c r="I1138" s="49"/>
      <c r="J1138" s="49"/>
      <c r="K1138" s="49"/>
      <c r="L1138" s="49"/>
      <c r="M1138" s="49"/>
      <c r="N1138" s="49"/>
      <c r="O1138" s="49"/>
      <c r="P1138" s="49"/>
      <c r="Q1138" s="49"/>
      <c r="R1138" s="49"/>
      <c r="S1138" s="49"/>
      <c r="T1138" s="49"/>
      <c r="U1138" s="49"/>
      <c r="V1138" s="49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</row>
    <row r="1139" spans="3:134">
      <c r="C1139"/>
      <c r="D1139"/>
      <c r="E1139"/>
      <c r="F1139"/>
      <c r="G1139" s="28"/>
      <c r="H1139" s="49"/>
      <c r="I1139" s="49"/>
      <c r="J1139" s="49"/>
      <c r="K1139" s="49"/>
      <c r="L1139" s="49"/>
      <c r="M1139" s="49"/>
      <c r="N1139" s="49"/>
      <c r="O1139" s="49"/>
      <c r="P1139" s="49"/>
      <c r="Q1139" s="49"/>
      <c r="R1139" s="49"/>
      <c r="S1139" s="49"/>
      <c r="T1139" s="49"/>
      <c r="U1139" s="49"/>
      <c r="V1139" s="4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</row>
    <row r="1140" spans="3:134">
      <c r="C1140"/>
      <c r="D1140"/>
      <c r="E1140"/>
      <c r="F1140"/>
      <c r="G1140" s="28"/>
      <c r="H1140" s="49"/>
      <c r="I1140" s="49"/>
      <c r="J1140" s="49"/>
      <c r="K1140" s="49"/>
      <c r="L1140" s="49"/>
      <c r="M1140" s="49"/>
      <c r="N1140" s="49"/>
      <c r="O1140" s="49"/>
      <c r="P1140" s="49"/>
      <c r="Q1140" s="49"/>
      <c r="R1140" s="49"/>
      <c r="S1140" s="49"/>
      <c r="T1140" s="49"/>
      <c r="U1140" s="49"/>
      <c r="V1140" s="49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</row>
    <row r="1141" spans="3:134">
      <c r="C1141"/>
      <c r="D1141"/>
      <c r="E1141"/>
      <c r="F1141"/>
      <c r="G1141" s="28"/>
      <c r="H1141" s="49"/>
      <c r="I1141" s="49"/>
      <c r="J1141" s="49"/>
      <c r="K1141" s="49"/>
      <c r="L1141" s="49"/>
      <c r="M1141" s="49"/>
      <c r="N1141" s="49"/>
      <c r="O1141" s="49"/>
      <c r="P1141" s="49"/>
      <c r="Q1141" s="49"/>
      <c r="R1141" s="49"/>
      <c r="S1141" s="49"/>
      <c r="T1141" s="49"/>
      <c r="U1141" s="49"/>
      <c r="V1141" s="49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</row>
    <row r="1142" spans="3:134">
      <c r="C1142"/>
      <c r="D1142"/>
      <c r="E1142"/>
      <c r="F1142"/>
      <c r="G1142" s="28"/>
      <c r="H1142" s="49"/>
      <c r="I1142" s="49"/>
      <c r="J1142" s="49"/>
      <c r="K1142" s="49"/>
      <c r="L1142" s="49"/>
      <c r="M1142" s="49"/>
      <c r="N1142" s="49"/>
      <c r="O1142" s="49"/>
      <c r="P1142" s="49"/>
      <c r="Q1142" s="49"/>
      <c r="R1142" s="49"/>
      <c r="S1142" s="49"/>
      <c r="T1142" s="49"/>
      <c r="U1142" s="49"/>
      <c r="V1142" s="49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</row>
    <row r="1143" spans="3:134">
      <c r="C1143"/>
      <c r="D1143"/>
      <c r="E1143"/>
      <c r="F1143"/>
      <c r="G1143" s="28"/>
      <c r="H1143" s="49"/>
      <c r="I1143" s="49"/>
      <c r="J1143" s="49"/>
      <c r="K1143" s="49"/>
      <c r="L1143" s="49"/>
      <c r="M1143" s="49"/>
      <c r="N1143" s="49"/>
      <c r="O1143" s="49"/>
      <c r="P1143" s="49"/>
      <c r="Q1143" s="49"/>
      <c r="R1143" s="49"/>
      <c r="S1143" s="49"/>
      <c r="T1143" s="49"/>
      <c r="U1143" s="49"/>
      <c r="V1143" s="49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</row>
    <row r="1144" spans="3:134">
      <c r="C1144"/>
      <c r="D1144"/>
      <c r="E1144"/>
      <c r="F1144"/>
      <c r="G1144" s="28"/>
      <c r="H1144" s="49"/>
      <c r="I1144" s="49"/>
      <c r="J1144" s="49"/>
      <c r="K1144" s="49"/>
      <c r="L1144" s="49"/>
      <c r="M1144" s="49"/>
      <c r="N1144" s="49"/>
      <c r="O1144" s="49"/>
      <c r="P1144" s="49"/>
      <c r="Q1144" s="49"/>
      <c r="R1144" s="49"/>
      <c r="S1144" s="49"/>
      <c r="T1144" s="49"/>
      <c r="U1144" s="49"/>
      <c r="V1144" s="49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</row>
    <row r="1145" spans="3:134">
      <c r="C1145"/>
      <c r="D1145"/>
      <c r="E1145"/>
      <c r="F1145"/>
      <c r="G1145" s="28"/>
      <c r="H1145" s="49"/>
      <c r="I1145" s="49"/>
      <c r="J1145" s="49"/>
      <c r="K1145" s="49"/>
      <c r="L1145" s="49"/>
      <c r="M1145" s="49"/>
      <c r="N1145" s="49"/>
      <c r="O1145" s="49"/>
      <c r="P1145" s="49"/>
      <c r="Q1145" s="49"/>
      <c r="R1145" s="49"/>
      <c r="S1145" s="49"/>
      <c r="T1145" s="49"/>
      <c r="U1145" s="49"/>
      <c r="V1145" s="49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</row>
    <row r="1146" spans="3:134">
      <c r="C1146"/>
      <c r="D1146"/>
      <c r="E1146"/>
      <c r="F1146"/>
      <c r="G1146" s="28"/>
      <c r="H1146" s="49"/>
      <c r="I1146" s="49"/>
      <c r="J1146" s="49"/>
      <c r="K1146" s="49"/>
      <c r="L1146" s="49"/>
      <c r="M1146" s="49"/>
      <c r="N1146" s="49"/>
      <c r="O1146" s="49"/>
      <c r="P1146" s="49"/>
      <c r="Q1146" s="49"/>
      <c r="R1146" s="49"/>
      <c r="S1146" s="49"/>
      <c r="T1146" s="49"/>
      <c r="U1146" s="49"/>
      <c r="V1146" s="49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</row>
    <row r="1147" spans="3:134">
      <c r="C1147"/>
      <c r="D1147"/>
      <c r="E1147"/>
      <c r="F1147"/>
      <c r="G1147" s="28"/>
      <c r="H1147" s="49"/>
      <c r="I1147" s="49"/>
      <c r="J1147" s="49"/>
      <c r="K1147" s="49"/>
      <c r="L1147" s="49"/>
      <c r="M1147" s="49"/>
      <c r="N1147" s="49"/>
      <c r="O1147" s="49"/>
      <c r="P1147" s="49"/>
      <c r="Q1147" s="49"/>
      <c r="R1147" s="49"/>
      <c r="S1147" s="49"/>
      <c r="T1147" s="49"/>
      <c r="U1147" s="49"/>
      <c r="V1147" s="49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</row>
    <row r="1148" spans="3:134">
      <c r="C1148"/>
      <c r="D1148"/>
      <c r="E1148"/>
      <c r="F1148"/>
      <c r="G1148" s="28"/>
      <c r="H1148" s="49"/>
      <c r="I1148" s="49"/>
      <c r="J1148" s="49"/>
      <c r="K1148" s="49"/>
      <c r="L1148" s="49"/>
      <c r="M1148" s="49"/>
      <c r="N1148" s="49"/>
      <c r="O1148" s="49"/>
      <c r="P1148" s="49"/>
      <c r="Q1148" s="49"/>
      <c r="R1148" s="49"/>
      <c r="S1148" s="49"/>
      <c r="T1148" s="49"/>
      <c r="U1148" s="49"/>
      <c r="V1148" s="49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</row>
    <row r="1149" spans="3:134">
      <c r="C1149"/>
      <c r="D1149"/>
      <c r="E1149"/>
      <c r="F1149"/>
      <c r="G1149" s="28"/>
      <c r="H1149" s="49"/>
      <c r="I1149" s="49"/>
      <c r="J1149" s="49"/>
      <c r="K1149" s="49"/>
      <c r="L1149" s="49"/>
      <c r="M1149" s="49"/>
      <c r="N1149" s="49"/>
      <c r="O1149" s="49"/>
      <c r="P1149" s="49"/>
      <c r="Q1149" s="49"/>
      <c r="R1149" s="49"/>
      <c r="S1149" s="49"/>
      <c r="T1149" s="49"/>
      <c r="U1149" s="49"/>
      <c r="V1149" s="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</row>
    <row r="1150" spans="3:134">
      <c r="C1150"/>
      <c r="D1150"/>
      <c r="E1150"/>
      <c r="F1150"/>
      <c r="G1150" s="28"/>
      <c r="H1150" s="49"/>
      <c r="I1150" s="49"/>
      <c r="J1150" s="49"/>
      <c r="K1150" s="49"/>
      <c r="L1150" s="49"/>
      <c r="M1150" s="49"/>
      <c r="N1150" s="49"/>
      <c r="O1150" s="49"/>
      <c r="P1150" s="49"/>
      <c r="Q1150" s="49"/>
      <c r="R1150" s="49"/>
      <c r="S1150" s="49"/>
      <c r="T1150" s="49"/>
      <c r="U1150" s="49"/>
      <c r="V1150" s="49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</row>
    <row r="1151" spans="3:134">
      <c r="C1151"/>
      <c r="D1151"/>
      <c r="E1151"/>
      <c r="F1151"/>
      <c r="G1151" s="28"/>
      <c r="H1151" s="49"/>
      <c r="I1151" s="49"/>
      <c r="J1151" s="49"/>
      <c r="K1151" s="49"/>
      <c r="L1151" s="49"/>
      <c r="M1151" s="49"/>
      <c r="N1151" s="49"/>
      <c r="O1151" s="49"/>
      <c r="P1151" s="49"/>
      <c r="Q1151" s="49"/>
      <c r="R1151" s="49"/>
      <c r="S1151" s="49"/>
      <c r="T1151" s="49"/>
      <c r="U1151" s="49"/>
      <c r="V1151" s="49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</row>
    <row r="1152" spans="3:134">
      <c r="C1152"/>
      <c r="D1152"/>
      <c r="E1152"/>
      <c r="F1152"/>
      <c r="G1152" s="28"/>
      <c r="H1152" s="49"/>
      <c r="I1152" s="49"/>
      <c r="J1152" s="49"/>
      <c r="K1152" s="49"/>
      <c r="L1152" s="49"/>
      <c r="M1152" s="49"/>
      <c r="N1152" s="49"/>
      <c r="O1152" s="49"/>
      <c r="P1152" s="49"/>
      <c r="Q1152" s="49"/>
      <c r="R1152" s="49"/>
      <c r="S1152" s="49"/>
      <c r="T1152" s="49"/>
      <c r="U1152" s="49"/>
      <c r="V1152" s="49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</row>
    <row r="1153" spans="3:134">
      <c r="C1153"/>
      <c r="D1153"/>
      <c r="E1153"/>
      <c r="F1153"/>
      <c r="G1153" s="28"/>
      <c r="H1153" s="49"/>
      <c r="I1153" s="49"/>
      <c r="J1153" s="49"/>
      <c r="K1153" s="49"/>
      <c r="L1153" s="49"/>
      <c r="M1153" s="49"/>
      <c r="N1153" s="49"/>
      <c r="O1153" s="49"/>
      <c r="P1153" s="49"/>
      <c r="Q1153" s="49"/>
      <c r="R1153" s="49"/>
      <c r="S1153" s="49"/>
      <c r="T1153" s="49"/>
      <c r="U1153" s="49"/>
      <c r="V1153" s="49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</row>
    <row r="1154" spans="3:134">
      <c r="C1154"/>
      <c r="D1154"/>
      <c r="E1154"/>
      <c r="F1154"/>
      <c r="G1154" s="28"/>
      <c r="H1154" s="49"/>
      <c r="I1154" s="49"/>
      <c r="J1154" s="49"/>
      <c r="K1154" s="49"/>
      <c r="L1154" s="49"/>
      <c r="M1154" s="49"/>
      <c r="N1154" s="49"/>
      <c r="O1154" s="49"/>
      <c r="P1154" s="49"/>
      <c r="Q1154" s="49"/>
      <c r="R1154" s="49"/>
      <c r="S1154" s="49"/>
      <c r="T1154" s="49"/>
      <c r="U1154" s="49"/>
      <c r="V1154" s="49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</row>
    <row r="1155" spans="3:134">
      <c r="C1155"/>
      <c r="D1155"/>
      <c r="E1155"/>
      <c r="F1155"/>
      <c r="G1155" s="28"/>
      <c r="H1155" s="49"/>
      <c r="I1155" s="49"/>
      <c r="J1155" s="49"/>
      <c r="K1155" s="49"/>
      <c r="L1155" s="49"/>
      <c r="M1155" s="49"/>
      <c r="N1155" s="49"/>
      <c r="O1155" s="49"/>
      <c r="P1155" s="49"/>
      <c r="Q1155" s="49"/>
      <c r="R1155" s="49"/>
      <c r="S1155" s="49"/>
      <c r="T1155" s="49"/>
      <c r="U1155" s="49"/>
      <c r="V1155" s="49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</row>
    <row r="1156" spans="3:134">
      <c r="C1156"/>
      <c r="D1156"/>
      <c r="E1156"/>
      <c r="F1156"/>
      <c r="G1156" s="28"/>
      <c r="H1156" s="49"/>
      <c r="I1156" s="49"/>
      <c r="J1156" s="49"/>
      <c r="K1156" s="49"/>
      <c r="L1156" s="49"/>
      <c r="M1156" s="49"/>
      <c r="N1156" s="49"/>
      <c r="O1156" s="49"/>
      <c r="P1156" s="49"/>
      <c r="Q1156" s="49"/>
      <c r="R1156" s="49"/>
      <c r="S1156" s="49"/>
      <c r="T1156" s="49"/>
      <c r="U1156" s="49"/>
      <c r="V1156" s="49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</row>
    <row r="1157" spans="3:134">
      <c r="C1157"/>
      <c r="D1157"/>
      <c r="E1157"/>
      <c r="F1157"/>
      <c r="G1157" s="28"/>
      <c r="H1157" s="49"/>
      <c r="I1157" s="49"/>
      <c r="J1157" s="49"/>
      <c r="K1157" s="49"/>
      <c r="L1157" s="49"/>
      <c r="M1157" s="49"/>
      <c r="N1157" s="49"/>
      <c r="O1157" s="49"/>
      <c r="P1157" s="49"/>
      <c r="Q1157" s="49"/>
      <c r="R1157" s="49"/>
      <c r="S1157" s="49"/>
      <c r="T1157" s="49"/>
      <c r="U1157" s="49"/>
      <c r="V1157" s="49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</row>
    <row r="1158" spans="3:134">
      <c r="C1158"/>
      <c r="D1158"/>
      <c r="E1158"/>
      <c r="F1158"/>
      <c r="G1158" s="28"/>
      <c r="H1158" s="49"/>
      <c r="I1158" s="49"/>
      <c r="J1158" s="49"/>
      <c r="K1158" s="49"/>
      <c r="L1158" s="49"/>
      <c r="M1158" s="49"/>
      <c r="N1158" s="49"/>
      <c r="O1158" s="49"/>
      <c r="P1158" s="49"/>
      <c r="Q1158" s="49"/>
      <c r="R1158" s="49"/>
      <c r="S1158" s="49"/>
      <c r="T1158" s="49"/>
      <c r="U1158" s="49"/>
      <c r="V1158" s="49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</row>
    <row r="1159" spans="3:134">
      <c r="C1159"/>
      <c r="D1159"/>
      <c r="E1159"/>
      <c r="F1159"/>
      <c r="G1159" s="28"/>
      <c r="H1159" s="49"/>
      <c r="I1159" s="49"/>
      <c r="J1159" s="49"/>
      <c r="K1159" s="49"/>
      <c r="L1159" s="49"/>
      <c r="M1159" s="49"/>
      <c r="N1159" s="49"/>
      <c r="O1159" s="49"/>
      <c r="P1159" s="49"/>
      <c r="Q1159" s="49"/>
      <c r="R1159" s="49"/>
      <c r="S1159" s="49"/>
      <c r="T1159" s="49"/>
      <c r="U1159" s="49"/>
      <c r="V1159" s="4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</row>
    <row r="1160" spans="3:134">
      <c r="C1160"/>
      <c r="D1160"/>
      <c r="E1160"/>
      <c r="F1160"/>
      <c r="G1160" s="28"/>
      <c r="H1160" s="49"/>
      <c r="I1160" s="49"/>
      <c r="J1160" s="49"/>
      <c r="K1160" s="49"/>
      <c r="L1160" s="49"/>
      <c r="M1160" s="49"/>
      <c r="N1160" s="49"/>
      <c r="O1160" s="49"/>
      <c r="P1160" s="49"/>
      <c r="Q1160" s="49"/>
      <c r="R1160" s="49"/>
      <c r="S1160" s="49"/>
      <c r="T1160" s="49"/>
      <c r="U1160" s="49"/>
      <c r="V1160" s="49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</row>
    <row r="1161" spans="3:134">
      <c r="C1161"/>
      <c r="D1161"/>
      <c r="E1161"/>
      <c r="F1161"/>
      <c r="G1161" s="28"/>
      <c r="H1161" s="49"/>
      <c r="I1161" s="49"/>
      <c r="J1161" s="49"/>
      <c r="K1161" s="49"/>
      <c r="L1161" s="49"/>
      <c r="M1161" s="49"/>
      <c r="N1161" s="49"/>
      <c r="O1161" s="49"/>
      <c r="P1161" s="49"/>
      <c r="Q1161" s="49"/>
      <c r="R1161" s="49"/>
      <c r="S1161" s="49"/>
      <c r="T1161" s="49"/>
      <c r="U1161" s="49"/>
      <c r="V1161" s="49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</row>
    <row r="1162" spans="3:134">
      <c r="C1162"/>
      <c r="D1162"/>
      <c r="E1162"/>
      <c r="F1162"/>
      <c r="G1162" s="28"/>
      <c r="H1162" s="49"/>
      <c r="I1162" s="49"/>
      <c r="J1162" s="49"/>
      <c r="K1162" s="49"/>
      <c r="L1162" s="49"/>
      <c r="M1162" s="49"/>
      <c r="N1162" s="49"/>
      <c r="O1162" s="49"/>
      <c r="P1162" s="49"/>
      <c r="Q1162" s="49"/>
      <c r="R1162" s="49"/>
      <c r="S1162" s="49"/>
      <c r="T1162" s="49"/>
      <c r="U1162" s="49"/>
      <c r="V1162" s="49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</row>
    <row r="1163" spans="3:134">
      <c r="C1163"/>
      <c r="D1163"/>
      <c r="E1163"/>
      <c r="F1163"/>
      <c r="G1163" s="28"/>
      <c r="H1163" s="49"/>
      <c r="I1163" s="49"/>
      <c r="J1163" s="49"/>
      <c r="K1163" s="49"/>
      <c r="L1163" s="49"/>
      <c r="M1163" s="49"/>
      <c r="N1163" s="49"/>
      <c r="O1163" s="49"/>
      <c r="P1163" s="49"/>
      <c r="Q1163" s="49"/>
      <c r="R1163" s="49"/>
      <c r="S1163" s="49"/>
      <c r="T1163" s="49"/>
      <c r="U1163" s="49"/>
      <c r="V1163" s="49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</row>
    <row r="1164" spans="3:134">
      <c r="C1164"/>
      <c r="D1164"/>
      <c r="E1164"/>
      <c r="F1164"/>
      <c r="G1164" s="28"/>
      <c r="H1164" s="49"/>
      <c r="I1164" s="49"/>
      <c r="J1164" s="49"/>
      <c r="K1164" s="49"/>
      <c r="L1164" s="49"/>
      <c r="M1164" s="49"/>
      <c r="N1164" s="49"/>
      <c r="O1164" s="49"/>
      <c r="P1164" s="49"/>
      <c r="Q1164" s="49"/>
      <c r="R1164" s="49"/>
      <c r="S1164" s="49"/>
      <c r="T1164" s="49"/>
      <c r="U1164" s="49"/>
      <c r="V1164" s="49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</row>
    <row r="1165" spans="3:134">
      <c r="C1165"/>
      <c r="D1165"/>
      <c r="E1165"/>
      <c r="F1165"/>
      <c r="G1165" s="28"/>
      <c r="H1165" s="49"/>
      <c r="I1165" s="49"/>
      <c r="J1165" s="49"/>
      <c r="K1165" s="49"/>
      <c r="L1165" s="49"/>
      <c r="M1165" s="49"/>
      <c r="N1165" s="49"/>
      <c r="O1165" s="49"/>
      <c r="P1165" s="49"/>
      <c r="Q1165" s="49"/>
      <c r="R1165" s="49"/>
      <c r="S1165" s="49"/>
      <c r="T1165" s="49"/>
      <c r="U1165" s="49"/>
      <c r="V1165" s="49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</row>
    <row r="1166" spans="3:134">
      <c r="C1166"/>
      <c r="D1166"/>
      <c r="E1166"/>
      <c r="F1166"/>
      <c r="G1166" s="28"/>
      <c r="H1166" s="49"/>
      <c r="I1166" s="49"/>
      <c r="J1166" s="49"/>
      <c r="K1166" s="49"/>
      <c r="L1166" s="49"/>
      <c r="M1166" s="49"/>
      <c r="N1166" s="49"/>
      <c r="O1166" s="49"/>
      <c r="P1166" s="49"/>
      <c r="Q1166" s="49"/>
      <c r="R1166" s="49"/>
      <c r="S1166" s="49"/>
      <c r="T1166" s="49"/>
      <c r="U1166" s="49"/>
      <c r="V1166" s="49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</row>
    <row r="1167" spans="3:134">
      <c r="C1167"/>
      <c r="D1167"/>
      <c r="E1167"/>
      <c r="F1167"/>
      <c r="G1167" s="28"/>
      <c r="H1167" s="49"/>
      <c r="I1167" s="49"/>
      <c r="J1167" s="49"/>
      <c r="K1167" s="49"/>
      <c r="L1167" s="49"/>
      <c r="M1167" s="49"/>
      <c r="N1167" s="49"/>
      <c r="O1167" s="49"/>
      <c r="P1167" s="49"/>
      <c r="Q1167" s="49"/>
      <c r="R1167" s="49"/>
      <c r="S1167" s="49"/>
      <c r="T1167" s="49"/>
      <c r="U1167" s="49"/>
      <c r="V1167" s="49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</row>
    <row r="1168" spans="3:134">
      <c r="C1168"/>
      <c r="D1168"/>
      <c r="E1168"/>
      <c r="F1168"/>
      <c r="G1168" s="28"/>
      <c r="H1168" s="49"/>
      <c r="I1168" s="49"/>
      <c r="J1168" s="49"/>
      <c r="K1168" s="49"/>
      <c r="L1168" s="49"/>
      <c r="M1168" s="49"/>
      <c r="N1168" s="49"/>
      <c r="O1168" s="49"/>
      <c r="P1168" s="49"/>
      <c r="Q1168" s="49"/>
      <c r="R1168" s="49"/>
      <c r="S1168" s="49"/>
      <c r="T1168" s="49"/>
      <c r="U1168" s="49"/>
      <c r="V1168" s="49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</row>
    <row r="1169" spans="3:134">
      <c r="C1169"/>
      <c r="D1169"/>
      <c r="E1169"/>
      <c r="F1169"/>
      <c r="G1169" s="28"/>
      <c r="H1169" s="49"/>
      <c r="I1169" s="49"/>
      <c r="J1169" s="49"/>
      <c r="K1169" s="49"/>
      <c r="L1169" s="49"/>
      <c r="M1169" s="49"/>
      <c r="N1169" s="49"/>
      <c r="O1169" s="49"/>
      <c r="P1169" s="49"/>
      <c r="Q1169" s="49"/>
      <c r="R1169" s="49"/>
      <c r="S1169" s="49"/>
      <c r="T1169" s="49"/>
      <c r="U1169" s="49"/>
      <c r="V1169" s="4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</row>
    <row r="1170" spans="3:134">
      <c r="C1170"/>
      <c r="D1170"/>
      <c r="E1170"/>
      <c r="F1170"/>
      <c r="G1170" s="28"/>
      <c r="H1170" s="49"/>
      <c r="I1170" s="49"/>
      <c r="J1170" s="49"/>
      <c r="K1170" s="49"/>
      <c r="L1170" s="49"/>
      <c r="M1170" s="49"/>
      <c r="N1170" s="49"/>
      <c r="O1170" s="49"/>
      <c r="P1170" s="49"/>
      <c r="Q1170" s="49"/>
      <c r="R1170" s="49"/>
      <c r="S1170" s="49"/>
      <c r="T1170" s="49"/>
      <c r="U1170" s="49"/>
      <c r="V1170" s="49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</row>
    <row r="1171" spans="3:134">
      <c r="C1171"/>
      <c r="D1171"/>
      <c r="E1171"/>
      <c r="F1171"/>
      <c r="G1171" s="28"/>
      <c r="H1171" s="49"/>
      <c r="I1171" s="49"/>
      <c r="J1171" s="49"/>
      <c r="K1171" s="49"/>
      <c r="L1171" s="49"/>
      <c r="M1171" s="49"/>
      <c r="N1171" s="49"/>
      <c r="O1171" s="49"/>
      <c r="P1171" s="49"/>
      <c r="Q1171" s="49"/>
      <c r="R1171" s="49"/>
      <c r="S1171" s="49"/>
      <c r="T1171" s="49"/>
      <c r="U1171" s="49"/>
      <c r="V1171" s="49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</row>
    <row r="1172" spans="3:134">
      <c r="C1172"/>
      <c r="D1172"/>
      <c r="E1172"/>
      <c r="F1172"/>
      <c r="G1172" s="28"/>
      <c r="H1172" s="49"/>
      <c r="I1172" s="49"/>
      <c r="J1172" s="49"/>
      <c r="K1172" s="49"/>
      <c r="L1172" s="49"/>
      <c r="M1172" s="49"/>
      <c r="N1172" s="49"/>
      <c r="O1172" s="49"/>
      <c r="P1172" s="49"/>
      <c r="Q1172" s="49"/>
      <c r="R1172" s="49"/>
      <c r="S1172" s="49"/>
      <c r="T1172" s="49"/>
      <c r="U1172" s="49"/>
      <c r="V1172" s="49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</row>
    <row r="1173" spans="3:134">
      <c r="C1173"/>
      <c r="D1173"/>
      <c r="E1173"/>
      <c r="F1173"/>
      <c r="G1173" s="28"/>
      <c r="H1173" s="49"/>
      <c r="I1173" s="49"/>
      <c r="J1173" s="49"/>
      <c r="K1173" s="49"/>
      <c r="L1173" s="49"/>
      <c r="M1173" s="49"/>
      <c r="N1173" s="49"/>
      <c r="O1173" s="49"/>
      <c r="P1173" s="49"/>
      <c r="Q1173" s="49"/>
      <c r="R1173" s="49"/>
      <c r="S1173" s="49"/>
      <c r="T1173" s="49"/>
      <c r="U1173" s="49"/>
      <c r="V1173" s="49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</row>
    <row r="1174" spans="3:134">
      <c r="C1174"/>
      <c r="D1174"/>
      <c r="E1174"/>
      <c r="F1174"/>
      <c r="G1174" s="28"/>
      <c r="H1174" s="49"/>
      <c r="I1174" s="49"/>
      <c r="J1174" s="49"/>
      <c r="K1174" s="49"/>
      <c r="L1174" s="49"/>
      <c r="M1174" s="49"/>
      <c r="N1174" s="49"/>
      <c r="O1174" s="49"/>
      <c r="P1174" s="49"/>
      <c r="Q1174" s="49"/>
      <c r="R1174" s="49"/>
      <c r="S1174" s="49"/>
      <c r="T1174" s="49"/>
      <c r="U1174" s="49"/>
      <c r="V1174" s="49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</row>
    <row r="1175" spans="3:134">
      <c r="C1175"/>
      <c r="D1175"/>
      <c r="E1175"/>
      <c r="F1175"/>
      <c r="G1175" s="28"/>
      <c r="H1175" s="49"/>
      <c r="I1175" s="49"/>
      <c r="J1175" s="49"/>
      <c r="K1175" s="49"/>
      <c r="L1175" s="49"/>
      <c r="M1175" s="49"/>
      <c r="N1175" s="49"/>
      <c r="O1175" s="49"/>
      <c r="P1175" s="49"/>
      <c r="Q1175" s="49"/>
      <c r="R1175" s="49"/>
      <c r="S1175" s="49"/>
      <c r="T1175" s="49"/>
      <c r="U1175" s="49"/>
      <c r="V1175" s="49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</row>
    <row r="1176" spans="3:134">
      <c r="C1176"/>
      <c r="D1176"/>
      <c r="E1176"/>
      <c r="F1176"/>
      <c r="G1176" s="28"/>
      <c r="H1176" s="49"/>
      <c r="I1176" s="49"/>
      <c r="J1176" s="49"/>
      <c r="K1176" s="49"/>
      <c r="L1176" s="49"/>
      <c r="M1176" s="49"/>
      <c r="N1176" s="49"/>
      <c r="O1176" s="49"/>
      <c r="P1176" s="49"/>
      <c r="Q1176" s="49"/>
      <c r="R1176" s="49"/>
      <c r="S1176" s="49"/>
      <c r="T1176" s="49"/>
      <c r="U1176" s="49"/>
      <c r="V1176" s="49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</row>
    <row r="1177" spans="3:134">
      <c r="C1177"/>
      <c r="D1177"/>
      <c r="E1177"/>
      <c r="F1177"/>
      <c r="G1177" s="28"/>
      <c r="H1177" s="49"/>
      <c r="I1177" s="49"/>
      <c r="J1177" s="49"/>
      <c r="K1177" s="49"/>
      <c r="L1177" s="49"/>
      <c r="M1177" s="49"/>
      <c r="N1177" s="49"/>
      <c r="O1177" s="49"/>
      <c r="P1177" s="49"/>
      <c r="Q1177" s="49"/>
      <c r="R1177" s="49"/>
      <c r="S1177" s="49"/>
      <c r="T1177" s="49"/>
      <c r="U1177" s="49"/>
      <c r="V1177" s="49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</row>
    <row r="1178" spans="3:134">
      <c r="C1178"/>
      <c r="D1178"/>
      <c r="E1178"/>
      <c r="F1178"/>
      <c r="G1178" s="28"/>
      <c r="H1178" s="49"/>
      <c r="I1178" s="49"/>
      <c r="J1178" s="49"/>
      <c r="K1178" s="49"/>
      <c r="L1178" s="49"/>
      <c r="M1178" s="49"/>
      <c r="N1178" s="49"/>
      <c r="O1178" s="49"/>
      <c r="P1178" s="49"/>
      <c r="Q1178" s="49"/>
      <c r="R1178" s="49"/>
      <c r="S1178" s="49"/>
      <c r="T1178" s="49"/>
      <c r="U1178" s="49"/>
      <c r="V1178" s="49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</row>
    <row r="1179" spans="3:134">
      <c r="C1179"/>
      <c r="D1179"/>
      <c r="E1179"/>
      <c r="F1179"/>
      <c r="G1179" s="28"/>
      <c r="H1179" s="49"/>
      <c r="I1179" s="49"/>
      <c r="J1179" s="49"/>
      <c r="K1179" s="49"/>
      <c r="L1179" s="49"/>
      <c r="M1179" s="49"/>
      <c r="N1179" s="49"/>
      <c r="O1179" s="49"/>
      <c r="P1179" s="49"/>
      <c r="Q1179" s="49"/>
      <c r="R1179" s="49"/>
      <c r="S1179" s="49"/>
      <c r="T1179" s="49"/>
      <c r="U1179" s="49"/>
      <c r="V1179" s="4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</row>
    <row r="1180" spans="3:134">
      <c r="C1180"/>
      <c r="D1180"/>
      <c r="E1180"/>
      <c r="F1180"/>
      <c r="G1180" s="28"/>
      <c r="H1180" s="49"/>
      <c r="I1180" s="49"/>
      <c r="J1180" s="49"/>
      <c r="K1180" s="49"/>
      <c r="L1180" s="49"/>
      <c r="M1180" s="49"/>
      <c r="N1180" s="49"/>
      <c r="O1180" s="49"/>
      <c r="P1180" s="49"/>
      <c r="Q1180" s="49"/>
      <c r="R1180" s="49"/>
      <c r="S1180" s="49"/>
      <c r="T1180" s="49"/>
      <c r="U1180" s="49"/>
      <c r="V1180" s="49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</row>
    <row r="1181" spans="3:134">
      <c r="C1181"/>
      <c r="D1181"/>
      <c r="E1181"/>
      <c r="F1181"/>
      <c r="G1181" s="28"/>
      <c r="H1181" s="49"/>
      <c r="I1181" s="49"/>
      <c r="J1181" s="49"/>
      <c r="K1181" s="49"/>
      <c r="L1181" s="49"/>
      <c r="M1181" s="49"/>
      <c r="N1181" s="49"/>
      <c r="O1181" s="49"/>
      <c r="P1181" s="49"/>
      <c r="Q1181" s="49"/>
      <c r="R1181" s="49"/>
      <c r="S1181" s="49"/>
      <c r="T1181" s="49"/>
      <c r="U1181" s="49"/>
      <c r="V1181" s="49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</row>
    <row r="1182" spans="3:134">
      <c r="C1182"/>
      <c r="D1182"/>
      <c r="E1182"/>
      <c r="F1182"/>
      <c r="G1182" s="28"/>
      <c r="H1182" s="49"/>
      <c r="I1182" s="49"/>
      <c r="J1182" s="49"/>
      <c r="K1182" s="49"/>
      <c r="L1182" s="49"/>
      <c r="M1182" s="49"/>
      <c r="N1182" s="49"/>
      <c r="O1182" s="49"/>
      <c r="P1182" s="49"/>
      <c r="Q1182" s="49"/>
      <c r="R1182" s="49"/>
      <c r="S1182" s="49"/>
      <c r="T1182" s="49"/>
      <c r="U1182" s="49"/>
      <c r="V1182" s="49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</row>
    <row r="1183" spans="3:134">
      <c r="C1183"/>
      <c r="D1183"/>
      <c r="E1183"/>
      <c r="F1183"/>
      <c r="G1183" s="28"/>
      <c r="H1183" s="49"/>
      <c r="I1183" s="49"/>
      <c r="J1183" s="49"/>
      <c r="K1183" s="49"/>
      <c r="L1183" s="49"/>
      <c r="M1183" s="49"/>
      <c r="N1183" s="49"/>
      <c r="O1183" s="49"/>
      <c r="P1183" s="49"/>
      <c r="Q1183" s="49"/>
      <c r="R1183" s="49"/>
      <c r="S1183" s="49"/>
      <c r="T1183" s="49"/>
      <c r="U1183" s="49"/>
      <c r="V1183" s="49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</row>
    <row r="1184" spans="3:134">
      <c r="C1184"/>
      <c r="D1184"/>
      <c r="E1184"/>
      <c r="F1184"/>
      <c r="G1184" s="28"/>
      <c r="H1184" s="49"/>
      <c r="I1184" s="49"/>
      <c r="J1184" s="49"/>
      <c r="K1184" s="49"/>
      <c r="L1184" s="49"/>
      <c r="M1184" s="49"/>
      <c r="N1184" s="49"/>
      <c r="O1184" s="49"/>
      <c r="P1184" s="49"/>
      <c r="Q1184" s="49"/>
      <c r="R1184" s="49"/>
      <c r="S1184" s="49"/>
      <c r="T1184" s="49"/>
      <c r="U1184" s="49"/>
      <c r="V1184" s="49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</row>
    <row r="1185" spans="3:134">
      <c r="C1185"/>
      <c r="D1185"/>
      <c r="E1185"/>
      <c r="F1185"/>
      <c r="G1185" s="28"/>
      <c r="H1185" s="49"/>
      <c r="I1185" s="49"/>
      <c r="J1185" s="49"/>
      <c r="K1185" s="49"/>
      <c r="L1185" s="49"/>
      <c r="M1185" s="49"/>
      <c r="N1185" s="49"/>
      <c r="O1185" s="49"/>
      <c r="P1185" s="49"/>
      <c r="Q1185" s="49"/>
      <c r="R1185" s="49"/>
      <c r="S1185" s="49"/>
      <c r="T1185" s="49"/>
      <c r="U1185" s="49"/>
      <c r="V1185" s="49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</row>
    <row r="1186" spans="3:134">
      <c r="C1186"/>
      <c r="D1186"/>
      <c r="E1186"/>
      <c r="F1186"/>
      <c r="G1186" s="28"/>
      <c r="H1186" s="49"/>
      <c r="I1186" s="49"/>
      <c r="J1186" s="49"/>
      <c r="K1186" s="49"/>
      <c r="L1186" s="49"/>
      <c r="M1186" s="49"/>
      <c r="N1186" s="49"/>
      <c r="O1186" s="49"/>
      <c r="P1186" s="49"/>
      <c r="Q1186" s="49"/>
      <c r="R1186" s="49"/>
      <c r="S1186" s="49"/>
      <c r="T1186" s="49"/>
      <c r="U1186" s="49"/>
      <c r="V1186" s="49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</row>
    <row r="1187" spans="3:134">
      <c r="C1187"/>
      <c r="D1187"/>
      <c r="E1187"/>
      <c r="F1187"/>
      <c r="G1187" s="28"/>
      <c r="H1187" s="49"/>
      <c r="I1187" s="49"/>
      <c r="J1187" s="49"/>
      <c r="K1187" s="49"/>
      <c r="L1187" s="49"/>
      <c r="M1187" s="49"/>
      <c r="N1187" s="49"/>
      <c r="O1187" s="49"/>
      <c r="P1187" s="49"/>
      <c r="Q1187" s="49"/>
      <c r="R1187" s="49"/>
      <c r="S1187" s="49"/>
      <c r="T1187" s="49"/>
      <c r="U1187" s="49"/>
      <c r="V1187" s="49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</row>
    <row r="1188" spans="3:134">
      <c r="C1188"/>
      <c r="D1188"/>
      <c r="E1188"/>
      <c r="F1188"/>
      <c r="G1188" s="28"/>
      <c r="H1188" s="49"/>
      <c r="I1188" s="49"/>
      <c r="J1188" s="49"/>
      <c r="K1188" s="49"/>
      <c r="L1188" s="49"/>
      <c r="M1188" s="49"/>
      <c r="N1188" s="49"/>
      <c r="O1188" s="49"/>
      <c r="P1188" s="49"/>
      <c r="Q1188" s="49"/>
      <c r="R1188" s="49"/>
      <c r="S1188" s="49"/>
      <c r="T1188" s="49"/>
      <c r="U1188" s="49"/>
      <c r="V1188" s="49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</row>
    <row r="1189" spans="3:134">
      <c r="C1189"/>
      <c r="D1189"/>
      <c r="E1189"/>
      <c r="F1189"/>
      <c r="G1189" s="28"/>
      <c r="H1189" s="49"/>
      <c r="I1189" s="49"/>
      <c r="J1189" s="49"/>
      <c r="K1189" s="49"/>
      <c r="L1189" s="49"/>
      <c r="M1189" s="49"/>
      <c r="N1189" s="49"/>
      <c r="O1189" s="49"/>
      <c r="P1189" s="49"/>
      <c r="Q1189" s="49"/>
      <c r="R1189" s="49"/>
      <c r="S1189" s="49"/>
      <c r="T1189" s="49"/>
      <c r="U1189" s="49"/>
      <c r="V1189" s="4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</row>
    <row r="1190" spans="3:134">
      <c r="C1190"/>
      <c r="D1190"/>
      <c r="E1190"/>
      <c r="F1190"/>
      <c r="G1190" s="28"/>
      <c r="H1190" s="49"/>
      <c r="I1190" s="49"/>
      <c r="J1190" s="49"/>
      <c r="K1190" s="49"/>
      <c r="L1190" s="49"/>
      <c r="M1190" s="49"/>
      <c r="N1190" s="49"/>
      <c r="O1190" s="49"/>
      <c r="P1190" s="49"/>
      <c r="Q1190" s="49"/>
      <c r="R1190" s="49"/>
      <c r="S1190" s="49"/>
      <c r="T1190" s="49"/>
      <c r="U1190" s="49"/>
      <c r="V1190" s="49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</row>
    <row r="1191" spans="3:134">
      <c r="C1191"/>
      <c r="D1191"/>
      <c r="E1191"/>
      <c r="F1191"/>
      <c r="G1191" s="28"/>
      <c r="H1191" s="49"/>
      <c r="I1191" s="49"/>
      <c r="J1191" s="49"/>
      <c r="K1191" s="49"/>
      <c r="L1191" s="49"/>
      <c r="M1191" s="49"/>
      <c r="N1191" s="49"/>
      <c r="O1191" s="49"/>
      <c r="P1191" s="49"/>
      <c r="Q1191" s="49"/>
      <c r="R1191" s="49"/>
      <c r="S1191" s="49"/>
      <c r="T1191" s="49"/>
      <c r="U1191" s="49"/>
      <c r="V1191" s="49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</row>
    <row r="1192" spans="3:134">
      <c r="C1192"/>
      <c r="D1192"/>
      <c r="E1192"/>
      <c r="F1192"/>
      <c r="G1192" s="28"/>
      <c r="H1192" s="49"/>
      <c r="I1192" s="49"/>
      <c r="J1192" s="49"/>
      <c r="K1192" s="49"/>
      <c r="L1192" s="49"/>
      <c r="M1192" s="49"/>
      <c r="N1192" s="49"/>
      <c r="O1192" s="49"/>
      <c r="P1192" s="49"/>
      <c r="Q1192" s="49"/>
      <c r="R1192" s="49"/>
      <c r="S1192" s="49"/>
      <c r="T1192" s="49"/>
      <c r="U1192" s="49"/>
      <c r="V1192" s="49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</row>
    <row r="1193" spans="3:134">
      <c r="C1193"/>
      <c r="D1193"/>
      <c r="E1193"/>
      <c r="F1193"/>
      <c r="G1193" s="28"/>
      <c r="H1193" s="49"/>
      <c r="I1193" s="49"/>
      <c r="J1193" s="49"/>
      <c r="K1193" s="49"/>
      <c r="L1193" s="49"/>
      <c r="M1193" s="49"/>
      <c r="N1193" s="49"/>
      <c r="O1193" s="49"/>
      <c r="P1193" s="49"/>
      <c r="Q1193" s="49"/>
      <c r="R1193" s="49"/>
      <c r="S1193" s="49"/>
      <c r="T1193" s="49"/>
      <c r="U1193" s="49"/>
      <c r="V1193" s="49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</row>
    <row r="1194" spans="3:134">
      <c r="C1194"/>
      <c r="D1194"/>
      <c r="E1194"/>
      <c r="F1194"/>
      <c r="G1194" s="28"/>
      <c r="H1194" s="49"/>
      <c r="I1194" s="49"/>
      <c r="J1194" s="49"/>
      <c r="K1194" s="49"/>
      <c r="L1194" s="49"/>
      <c r="M1194" s="49"/>
      <c r="N1194" s="49"/>
      <c r="O1194" s="49"/>
      <c r="P1194" s="49"/>
      <c r="Q1194" s="49"/>
      <c r="R1194" s="49"/>
      <c r="S1194" s="49"/>
      <c r="T1194" s="49"/>
      <c r="U1194" s="49"/>
      <c r="V1194" s="49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</row>
    <row r="1195" spans="3:134">
      <c r="C1195"/>
      <c r="D1195"/>
      <c r="E1195"/>
      <c r="F1195"/>
      <c r="G1195" s="28"/>
      <c r="H1195" s="49"/>
      <c r="I1195" s="49"/>
      <c r="J1195" s="49"/>
      <c r="K1195" s="49"/>
      <c r="L1195" s="49"/>
      <c r="M1195" s="49"/>
      <c r="N1195" s="49"/>
      <c r="O1195" s="49"/>
      <c r="P1195" s="49"/>
      <c r="Q1195" s="49"/>
      <c r="R1195" s="49"/>
      <c r="S1195" s="49"/>
      <c r="T1195" s="49"/>
      <c r="U1195" s="49"/>
      <c r="V1195" s="49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</row>
    <row r="1196" spans="3:134">
      <c r="C1196"/>
      <c r="D1196"/>
      <c r="E1196"/>
      <c r="F1196"/>
      <c r="G1196" s="28"/>
      <c r="H1196" s="49"/>
      <c r="I1196" s="49"/>
      <c r="J1196" s="49"/>
      <c r="K1196" s="49"/>
      <c r="L1196" s="49"/>
      <c r="M1196" s="49"/>
      <c r="N1196" s="49"/>
      <c r="O1196" s="49"/>
      <c r="P1196" s="49"/>
      <c r="Q1196" s="49"/>
      <c r="R1196" s="49"/>
      <c r="S1196" s="49"/>
      <c r="T1196" s="49"/>
      <c r="U1196" s="49"/>
      <c r="V1196" s="49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</row>
    <row r="1197" spans="3:134">
      <c r="C1197"/>
      <c r="D1197"/>
      <c r="E1197"/>
      <c r="F1197"/>
      <c r="G1197" s="28"/>
      <c r="H1197" s="49"/>
      <c r="I1197" s="49"/>
      <c r="J1197" s="49"/>
      <c r="K1197" s="49"/>
      <c r="L1197" s="49"/>
      <c r="M1197" s="49"/>
      <c r="N1197" s="49"/>
      <c r="O1197" s="49"/>
      <c r="P1197" s="49"/>
      <c r="Q1197" s="49"/>
      <c r="R1197" s="49"/>
      <c r="S1197" s="49"/>
      <c r="T1197" s="49"/>
      <c r="U1197" s="49"/>
      <c r="V1197" s="49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</row>
    <row r="1198" spans="3:134">
      <c r="C1198"/>
      <c r="D1198"/>
      <c r="E1198"/>
      <c r="F1198"/>
      <c r="G1198" s="28"/>
      <c r="H1198" s="49"/>
      <c r="I1198" s="49"/>
      <c r="J1198" s="49"/>
      <c r="K1198" s="49"/>
      <c r="L1198" s="49"/>
      <c r="M1198" s="49"/>
      <c r="N1198" s="49"/>
      <c r="O1198" s="49"/>
      <c r="P1198" s="49"/>
      <c r="Q1198" s="49"/>
      <c r="R1198" s="49"/>
      <c r="S1198" s="49"/>
      <c r="T1198" s="49"/>
      <c r="U1198" s="49"/>
      <c r="V1198" s="49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</row>
    <row r="1199" spans="3:134">
      <c r="C1199"/>
      <c r="D1199"/>
      <c r="E1199"/>
      <c r="F1199"/>
      <c r="G1199" s="28"/>
      <c r="H1199" s="49"/>
      <c r="I1199" s="49"/>
      <c r="J1199" s="49"/>
      <c r="K1199" s="49"/>
      <c r="L1199" s="49"/>
      <c r="M1199" s="49"/>
      <c r="N1199" s="49"/>
      <c r="O1199" s="49"/>
      <c r="P1199" s="49"/>
      <c r="Q1199" s="49"/>
      <c r="R1199" s="49"/>
      <c r="S1199" s="49"/>
      <c r="T1199" s="49"/>
      <c r="U1199" s="49"/>
      <c r="V1199" s="4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</row>
    <row r="1200" spans="3:134">
      <c r="C1200"/>
      <c r="D1200"/>
      <c r="E1200"/>
      <c r="F1200"/>
      <c r="G1200" s="28"/>
      <c r="H1200" s="49"/>
      <c r="I1200" s="49"/>
      <c r="J1200" s="49"/>
      <c r="K1200" s="49"/>
      <c r="L1200" s="49"/>
      <c r="M1200" s="49"/>
      <c r="N1200" s="49"/>
      <c r="O1200" s="49"/>
      <c r="P1200" s="49"/>
      <c r="Q1200" s="49"/>
      <c r="R1200" s="49"/>
      <c r="S1200" s="49"/>
      <c r="T1200" s="49"/>
      <c r="U1200" s="49"/>
      <c r="V1200" s="49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</row>
    <row r="1201" spans="3:134">
      <c r="C1201"/>
      <c r="D1201"/>
      <c r="E1201"/>
      <c r="F1201"/>
      <c r="G1201" s="28"/>
      <c r="H1201" s="49"/>
      <c r="I1201" s="49"/>
      <c r="J1201" s="49"/>
      <c r="K1201" s="49"/>
      <c r="L1201" s="49"/>
      <c r="M1201" s="49"/>
      <c r="N1201" s="49"/>
      <c r="O1201" s="49"/>
      <c r="P1201" s="49"/>
      <c r="Q1201" s="49"/>
      <c r="R1201" s="49"/>
      <c r="S1201" s="49"/>
      <c r="T1201" s="49"/>
      <c r="U1201" s="49"/>
      <c r="V1201" s="49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</row>
    <row r="1202" spans="3:134">
      <c r="C1202"/>
      <c r="D1202"/>
      <c r="E1202"/>
      <c r="F1202"/>
      <c r="G1202" s="28"/>
      <c r="H1202" s="49"/>
      <c r="I1202" s="49"/>
      <c r="J1202" s="49"/>
      <c r="K1202" s="49"/>
      <c r="L1202" s="49"/>
      <c r="M1202" s="49"/>
      <c r="N1202" s="49"/>
      <c r="O1202" s="49"/>
      <c r="P1202" s="49"/>
      <c r="Q1202" s="49"/>
      <c r="R1202" s="49"/>
      <c r="S1202" s="49"/>
      <c r="T1202" s="49"/>
      <c r="U1202" s="49"/>
      <c r="V1202" s="49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</row>
    <row r="1203" spans="3:134">
      <c r="C1203"/>
      <c r="D1203"/>
      <c r="E1203"/>
      <c r="F1203"/>
      <c r="G1203" s="28"/>
      <c r="H1203" s="49"/>
      <c r="I1203" s="49"/>
      <c r="J1203" s="49"/>
      <c r="K1203" s="49"/>
      <c r="L1203" s="49"/>
      <c r="M1203" s="49"/>
      <c r="N1203" s="49"/>
      <c r="O1203" s="49"/>
      <c r="P1203" s="49"/>
      <c r="Q1203" s="49"/>
      <c r="R1203" s="49"/>
      <c r="S1203" s="49"/>
      <c r="T1203" s="49"/>
      <c r="U1203" s="49"/>
      <c r="V1203" s="49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</row>
    <row r="1204" spans="3:134">
      <c r="C1204"/>
      <c r="D1204"/>
      <c r="E1204"/>
      <c r="F1204"/>
      <c r="G1204" s="28"/>
      <c r="H1204" s="49"/>
      <c r="I1204" s="49"/>
      <c r="J1204" s="49"/>
      <c r="K1204" s="49"/>
      <c r="L1204" s="49"/>
      <c r="M1204" s="49"/>
      <c r="N1204" s="49"/>
      <c r="O1204" s="49"/>
      <c r="P1204" s="49"/>
      <c r="Q1204" s="49"/>
      <c r="R1204" s="49"/>
      <c r="S1204" s="49"/>
      <c r="T1204" s="49"/>
      <c r="U1204" s="49"/>
      <c r="V1204" s="49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</row>
    <row r="1205" spans="3:134">
      <c r="C1205"/>
      <c r="D1205"/>
      <c r="E1205"/>
      <c r="F1205"/>
      <c r="G1205" s="28"/>
      <c r="H1205" s="49"/>
      <c r="I1205" s="49"/>
      <c r="J1205" s="49"/>
      <c r="K1205" s="49"/>
      <c r="L1205" s="49"/>
      <c r="M1205" s="49"/>
      <c r="N1205" s="49"/>
      <c r="O1205" s="49"/>
      <c r="P1205" s="49"/>
      <c r="Q1205" s="49"/>
      <c r="R1205" s="49"/>
      <c r="S1205" s="49"/>
      <c r="T1205" s="49"/>
      <c r="U1205" s="49"/>
      <c r="V1205" s="49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</row>
    <row r="1206" spans="3:134">
      <c r="C1206"/>
      <c r="D1206"/>
      <c r="E1206"/>
      <c r="F1206"/>
      <c r="G1206" s="28"/>
      <c r="H1206" s="49"/>
      <c r="I1206" s="49"/>
      <c r="J1206" s="49"/>
      <c r="K1206" s="49"/>
      <c r="L1206" s="49"/>
      <c r="M1206" s="49"/>
      <c r="N1206" s="49"/>
      <c r="O1206" s="49"/>
      <c r="P1206" s="49"/>
      <c r="Q1206" s="49"/>
      <c r="R1206" s="49"/>
      <c r="S1206" s="49"/>
      <c r="T1206" s="49"/>
      <c r="U1206" s="49"/>
      <c r="V1206" s="49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</row>
    <row r="1207" spans="3:134">
      <c r="C1207"/>
      <c r="D1207"/>
      <c r="E1207"/>
      <c r="F1207"/>
      <c r="G1207" s="28"/>
      <c r="H1207" s="49"/>
      <c r="I1207" s="49"/>
      <c r="J1207" s="49"/>
      <c r="K1207" s="49"/>
      <c r="L1207" s="49"/>
      <c r="M1207" s="49"/>
      <c r="N1207" s="49"/>
      <c r="O1207" s="49"/>
      <c r="P1207" s="49"/>
      <c r="Q1207" s="49"/>
      <c r="R1207" s="49"/>
      <c r="S1207" s="49"/>
      <c r="T1207" s="49"/>
      <c r="U1207" s="49"/>
      <c r="V1207" s="49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</row>
    <row r="1208" spans="3:134">
      <c r="C1208"/>
      <c r="D1208"/>
      <c r="E1208"/>
      <c r="F1208"/>
      <c r="G1208" s="28"/>
      <c r="H1208" s="49"/>
      <c r="I1208" s="49"/>
      <c r="J1208" s="49"/>
      <c r="K1208" s="49"/>
      <c r="L1208" s="49"/>
      <c r="M1208" s="49"/>
      <c r="N1208" s="49"/>
      <c r="O1208" s="49"/>
      <c r="P1208" s="49"/>
      <c r="Q1208" s="49"/>
      <c r="R1208" s="49"/>
      <c r="S1208" s="49"/>
      <c r="T1208" s="49"/>
      <c r="U1208" s="49"/>
      <c r="V1208" s="49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</row>
    <row r="1209" spans="3:134">
      <c r="C1209"/>
      <c r="D1209"/>
      <c r="E1209"/>
      <c r="F1209"/>
      <c r="G1209" s="28"/>
      <c r="H1209" s="49"/>
      <c r="I1209" s="49"/>
      <c r="J1209" s="49"/>
      <c r="K1209" s="49"/>
      <c r="L1209" s="49"/>
      <c r="M1209" s="49"/>
      <c r="N1209" s="49"/>
      <c r="O1209" s="49"/>
      <c r="P1209" s="49"/>
      <c r="Q1209" s="49"/>
      <c r="R1209" s="49"/>
      <c r="S1209" s="49"/>
      <c r="T1209" s="49"/>
      <c r="U1209" s="49"/>
      <c r="V1209" s="4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</row>
    <row r="1210" spans="3:134">
      <c r="C1210"/>
      <c r="D1210"/>
      <c r="E1210"/>
      <c r="F1210"/>
      <c r="G1210" s="28"/>
      <c r="H1210" s="49"/>
      <c r="I1210" s="49"/>
      <c r="J1210" s="49"/>
      <c r="K1210" s="49"/>
      <c r="L1210" s="49"/>
      <c r="M1210" s="49"/>
      <c r="N1210" s="49"/>
      <c r="O1210" s="49"/>
      <c r="P1210" s="49"/>
      <c r="Q1210" s="49"/>
      <c r="R1210" s="49"/>
      <c r="S1210" s="49"/>
      <c r="T1210" s="49"/>
      <c r="U1210" s="49"/>
      <c r="V1210" s="49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</row>
    <row r="1211" spans="3:134">
      <c r="C1211"/>
      <c r="D1211"/>
      <c r="E1211"/>
      <c r="F1211"/>
      <c r="G1211" s="28"/>
      <c r="H1211" s="49"/>
      <c r="I1211" s="49"/>
      <c r="J1211" s="49"/>
      <c r="K1211" s="49"/>
      <c r="L1211" s="49"/>
      <c r="M1211" s="49"/>
      <c r="N1211" s="49"/>
      <c r="O1211" s="49"/>
      <c r="P1211" s="49"/>
      <c r="Q1211" s="49"/>
      <c r="R1211" s="49"/>
      <c r="S1211" s="49"/>
      <c r="T1211" s="49"/>
      <c r="U1211" s="49"/>
      <c r="V1211" s="49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</row>
    <row r="1212" spans="3:134">
      <c r="C1212"/>
      <c r="D1212"/>
      <c r="E1212"/>
      <c r="F1212"/>
      <c r="G1212" s="28"/>
      <c r="H1212" s="49"/>
      <c r="I1212" s="49"/>
      <c r="J1212" s="49"/>
      <c r="K1212" s="49"/>
      <c r="L1212" s="49"/>
      <c r="M1212" s="49"/>
      <c r="N1212" s="49"/>
      <c r="O1212" s="49"/>
      <c r="P1212" s="49"/>
      <c r="Q1212" s="49"/>
      <c r="R1212" s="49"/>
      <c r="S1212" s="49"/>
      <c r="T1212" s="49"/>
      <c r="U1212" s="49"/>
      <c r="V1212" s="49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</row>
    <row r="1213" spans="3:134">
      <c r="C1213"/>
      <c r="D1213"/>
      <c r="E1213"/>
      <c r="F1213"/>
      <c r="G1213" s="28"/>
      <c r="H1213" s="49"/>
      <c r="I1213" s="49"/>
      <c r="J1213" s="49"/>
      <c r="K1213" s="49"/>
      <c r="L1213" s="49"/>
      <c r="M1213" s="49"/>
      <c r="N1213" s="49"/>
      <c r="O1213" s="49"/>
      <c r="P1213" s="49"/>
      <c r="Q1213" s="49"/>
      <c r="R1213" s="49"/>
      <c r="S1213" s="49"/>
      <c r="T1213" s="49"/>
      <c r="U1213" s="49"/>
      <c r="V1213" s="49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</row>
    <row r="1214" spans="3:134">
      <c r="C1214"/>
      <c r="D1214"/>
      <c r="E1214"/>
      <c r="F1214"/>
      <c r="G1214" s="28"/>
      <c r="H1214" s="49"/>
      <c r="I1214" s="49"/>
      <c r="J1214" s="49"/>
      <c r="K1214" s="49"/>
      <c r="L1214" s="49"/>
      <c r="M1214" s="49"/>
      <c r="N1214" s="49"/>
      <c r="O1214" s="49"/>
      <c r="P1214" s="49"/>
      <c r="Q1214" s="49"/>
      <c r="R1214" s="49"/>
      <c r="S1214" s="49"/>
      <c r="T1214" s="49"/>
      <c r="U1214" s="49"/>
      <c r="V1214" s="49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</row>
    <row r="1215" spans="3:134">
      <c r="C1215"/>
      <c r="D1215"/>
      <c r="E1215"/>
      <c r="F1215"/>
      <c r="G1215" s="28"/>
      <c r="H1215" s="49"/>
      <c r="I1215" s="49"/>
      <c r="J1215" s="49"/>
      <c r="K1215" s="49"/>
      <c r="L1215" s="49"/>
      <c r="M1215" s="49"/>
      <c r="N1215" s="49"/>
      <c r="O1215" s="49"/>
      <c r="P1215" s="49"/>
      <c r="Q1215" s="49"/>
      <c r="R1215" s="49"/>
      <c r="S1215" s="49"/>
      <c r="T1215" s="49"/>
      <c r="U1215" s="49"/>
      <c r="V1215" s="49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</row>
    <row r="1216" spans="3:134">
      <c r="C1216"/>
      <c r="D1216"/>
      <c r="E1216"/>
      <c r="F1216"/>
      <c r="G1216" s="28"/>
      <c r="H1216" s="49"/>
      <c r="I1216" s="49"/>
      <c r="J1216" s="49"/>
      <c r="K1216" s="49"/>
      <c r="L1216" s="49"/>
      <c r="M1216" s="49"/>
      <c r="N1216" s="49"/>
      <c r="O1216" s="49"/>
      <c r="P1216" s="49"/>
      <c r="Q1216" s="49"/>
      <c r="R1216" s="49"/>
      <c r="S1216" s="49"/>
      <c r="T1216" s="49"/>
      <c r="U1216" s="49"/>
      <c r="V1216" s="49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</row>
    <row r="1217" spans="3:134">
      <c r="C1217"/>
      <c r="D1217"/>
      <c r="E1217"/>
      <c r="F1217"/>
      <c r="G1217" s="28"/>
      <c r="H1217" s="49"/>
      <c r="I1217" s="49"/>
      <c r="J1217" s="49"/>
      <c r="K1217" s="49"/>
      <c r="L1217" s="49"/>
      <c r="M1217" s="49"/>
      <c r="N1217" s="49"/>
      <c r="O1217" s="49"/>
      <c r="P1217" s="49"/>
      <c r="Q1217" s="49"/>
      <c r="R1217" s="49"/>
      <c r="S1217" s="49"/>
      <c r="T1217" s="49"/>
      <c r="U1217" s="49"/>
      <c r="V1217" s="49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</row>
    <row r="1218" spans="3:134">
      <c r="C1218"/>
      <c r="D1218"/>
      <c r="E1218"/>
      <c r="F1218"/>
      <c r="G1218" s="28"/>
      <c r="H1218" s="49"/>
      <c r="I1218" s="49"/>
      <c r="J1218" s="49"/>
      <c r="K1218" s="49"/>
      <c r="L1218" s="49"/>
      <c r="M1218" s="49"/>
      <c r="N1218" s="49"/>
      <c r="O1218" s="49"/>
      <c r="P1218" s="49"/>
      <c r="Q1218" s="49"/>
      <c r="R1218" s="49"/>
      <c r="S1218" s="49"/>
      <c r="T1218" s="49"/>
      <c r="U1218" s="49"/>
      <c r="V1218" s="49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</row>
    <row r="1219" spans="3:134">
      <c r="C1219"/>
      <c r="D1219"/>
      <c r="E1219"/>
      <c r="F1219"/>
      <c r="G1219" s="28"/>
      <c r="H1219" s="49"/>
      <c r="I1219" s="49"/>
      <c r="J1219" s="49"/>
      <c r="K1219" s="49"/>
      <c r="L1219" s="49"/>
      <c r="M1219" s="49"/>
      <c r="N1219" s="49"/>
      <c r="O1219" s="49"/>
      <c r="P1219" s="49"/>
      <c r="Q1219" s="49"/>
      <c r="R1219" s="49"/>
      <c r="S1219" s="49"/>
      <c r="T1219" s="49"/>
      <c r="U1219" s="49"/>
      <c r="V1219" s="4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</row>
    <row r="1220" spans="3:134">
      <c r="C1220"/>
      <c r="D1220"/>
      <c r="E1220"/>
      <c r="F1220"/>
      <c r="G1220" s="28"/>
      <c r="H1220" s="49"/>
      <c r="I1220" s="49"/>
      <c r="J1220" s="49"/>
      <c r="K1220" s="49"/>
      <c r="L1220" s="49"/>
      <c r="M1220" s="49"/>
      <c r="N1220" s="49"/>
      <c r="O1220" s="49"/>
      <c r="P1220" s="49"/>
      <c r="Q1220" s="49"/>
      <c r="R1220" s="49"/>
      <c r="S1220" s="49"/>
      <c r="T1220" s="49"/>
      <c r="U1220" s="49"/>
      <c r="V1220" s="49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</row>
    <row r="1221" spans="3:134">
      <c r="C1221"/>
      <c r="D1221"/>
      <c r="E1221"/>
      <c r="F1221"/>
      <c r="G1221" s="28"/>
      <c r="H1221" s="49"/>
      <c r="I1221" s="49"/>
      <c r="J1221" s="49"/>
      <c r="K1221" s="49"/>
      <c r="L1221" s="49"/>
      <c r="M1221" s="49"/>
      <c r="N1221" s="49"/>
      <c r="O1221" s="49"/>
      <c r="P1221" s="49"/>
      <c r="Q1221" s="49"/>
      <c r="R1221" s="49"/>
      <c r="S1221" s="49"/>
      <c r="T1221" s="49"/>
      <c r="U1221" s="49"/>
      <c r="V1221" s="49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</row>
    <row r="1222" spans="3:134">
      <c r="C1222"/>
      <c r="D1222"/>
      <c r="E1222"/>
      <c r="F1222"/>
      <c r="G1222" s="28"/>
      <c r="H1222" s="49"/>
      <c r="I1222" s="49"/>
      <c r="J1222" s="49"/>
      <c r="K1222" s="49"/>
      <c r="L1222" s="49"/>
      <c r="M1222" s="49"/>
      <c r="N1222" s="49"/>
      <c r="O1222" s="49"/>
      <c r="P1222" s="49"/>
      <c r="Q1222" s="49"/>
      <c r="R1222" s="49"/>
      <c r="S1222" s="49"/>
      <c r="T1222" s="49"/>
      <c r="U1222" s="49"/>
      <c r="V1222" s="49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</row>
    <row r="1223" spans="3:134">
      <c r="C1223"/>
      <c r="D1223"/>
      <c r="E1223"/>
      <c r="F1223"/>
      <c r="G1223" s="28"/>
      <c r="H1223" s="49"/>
      <c r="I1223" s="49"/>
      <c r="J1223" s="49"/>
      <c r="K1223" s="49"/>
      <c r="L1223" s="49"/>
      <c r="M1223" s="49"/>
      <c r="N1223" s="49"/>
      <c r="O1223" s="49"/>
      <c r="P1223" s="49"/>
      <c r="Q1223" s="49"/>
      <c r="R1223" s="49"/>
      <c r="S1223" s="49"/>
      <c r="T1223" s="49"/>
      <c r="U1223" s="49"/>
      <c r="V1223" s="49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</row>
    <row r="1224" spans="3:134">
      <c r="C1224"/>
      <c r="D1224"/>
      <c r="E1224"/>
      <c r="F1224"/>
      <c r="G1224" s="28"/>
      <c r="H1224" s="49"/>
      <c r="I1224" s="49"/>
      <c r="J1224" s="49"/>
      <c r="K1224" s="49"/>
      <c r="L1224" s="49"/>
      <c r="M1224" s="49"/>
      <c r="N1224" s="49"/>
      <c r="O1224" s="49"/>
      <c r="P1224" s="49"/>
      <c r="Q1224" s="49"/>
      <c r="R1224" s="49"/>
      <c r="S1224" s="49"/>
      <c r="T1224" s="49"/>
      <c r="U1224" s="49"/>
      <c r="V1224" s="49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</row>
    <row r="1225" spans="3:134">
      <c r="C1225"/>
      <c r="D1225"/>
      <c r="E1225"/>
      <c r="F1225"/>
      <c r="G1225" s="28"/>
      <c r="H1225" s="49"/>
      <c r="I1225" s="49"/>
      <c r="J1225" s="49"/>
      <c r="K1225" s="49"/>
      <c r="L1225" s="49"/>
      <c r="M1225" s="49"/>
      <c r="N1225" s="49"/>
      <c r="O1225" s="49"/>
      <c r="P1225" s="49"/>
      <c r="Q1225" s="49"/>
      <c r="R1225" s="49"/>
      <c r="S1225" s="49"/>
      <c r="T1225" s="49"/>
      <c r="U1225" s="49"/>
      <c r="V1225" s="49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</row>
    <row r="1226" spans="3:134">
      <c r="C1226"/>
      <c r="D1226"/>
      <c r="E1226"/>
      <c r="F1226"/>
      <c r="G1226" s="28"/>
      <c r="H1226" s="49"/>
      <c r="I1226" s="49"/>
      <c r="J1226" s="49"/>
      <c r="K1226" s="49"/>
      <c r="L1226" s="49"/>
      <c r="M1226" s="49"/>
      <c r="N1226" s="49"/>
      <c r="O1226" s="49"/>
      <c r="P1226" s="49"/>
      <c r="Q1226" s="49"/>
      <c r="R1226" s="49"/>
      <c r="S1226" s="49"/>
      <c r="T1226" s="49"/>
      <c r="U1226" s="49"/>
      <c r="V1226" s="49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</row>
    <row r="1227" spans="3:134">
      <c r="C1227"/>
      <c r="D1227"/>
      <c r="E1227"/>
      <c r="F1227"/>
      <c r="G1227" s="28"/>
      <c r="H1227" s="49"/>
      <c r="I1227" s="49"/>
      <c r="J1227" s="49"/>
      <c r="K1227" s="49"/>
      <c r="L1227" s="49"/>
      <c r="M1227" s="49"/>
      <c r="N1227" s="49"/>
      <c r="O1227" s="49"/>
      <c r="P1227" s="49"/>
      <c r="Q1227" s="49"/>
      <c r="R1227" s="49"/>
      <c r="S1227" s="49"/>
      <c r="T1227" s="49"/>
      <c r="U1227" s="49"/>
      <c r="V1227" s="49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</row>
    <row r="1228" spans="3:134">
      <c r="C1228"/>
      <c r="D1228"/>
      <c r="E1228"/>
      <c r="F1228"/>
      <c r="G1228" s="28"/>
      <c r="H1228" s="49"/>
      <c r="I1228" s="49"/>
      <c r="J1228" s="49"/>
      <c r="K1228" s="49"/>
      <c r="L1228" s="49"/>
      <c r="M1228" s="49"/>
      <c r="N1228" s="49"/>
      <c r="O1228" s="49"/>
      <c r="P1228" s="49"/>
      <c r="Q1228" s="49"/>
      <c r="R1228" s="49"/>
      <c r="S1228" s="49"/>
      <c r="T1228" s="49"/>
      <c r="U1228" s="49"/>
      <c r="V1228" s="49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</row>
    <row r="1229" spans="3:134">
      <c r="C1229"/>
      <c r="D1229"/>
      <c r="E1229"/>
      <c r="F1229"/>
      <c r="G1229" s="28"/>
      <c r="H1229" s="49"/>
      <c r="I1229" s="49"/>
      <c r="J1229" s="49"/>
      <c r="K1229" s="49"/>
      <c r="L1229" s="49"/>
      <c r="M1229" s="49"/>
      <c r="N1229" s="49"/>
      <c r="O1229" s="49"/>
      <c r="P1229" s="49"/>
      <c r="Q1229" s="49"/>
      <c r="R1229" s="49"/>
      <c r="S1229" s="49"/>
      <c r="T1229" s="49"/>
      <c r="U1229" s="49"/>
      <c r="V1229" s="4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</row>
    <row r="1230" spans="3:134">
      <c r="C1230"/>
      <c r="D1230"/>
      <c r="E1230"/>
      <c r="F1230"/>
      <c r="G1230" s="28"/>
      <c r="H1230" s="49"/>
      <c r="I1230" s="49"/>
      <c r="J1230" s="49"/>
      <c r="K1230" s="49"/>
      <c r="L1230" s="49"/>
      <c r="M1230" s="49"/>
      <c r="N1230" s="49"/>
      <c r="O1230" s="49"/>
      <c r="P1230" s="49"/>
      <c r="Q1230" s="49"/>
      <c r="R1230" s="49"/>
      <c r="S1230" s="49"/>
      <c r="T1230" s="49"/>
      <c r="U1230" s="49"/>
      <c r="V1230" s="49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</row>
    <row r="1231" spans="3:134">
      <c r="C1231"/>
      <c r="D1231"/>
      <c r="E1231"/>
      <c r="F1231"/>
      <c r="G1231" s="28"/>
      <c r="H1231" s="49"/>
      <c r="I1231" s="49"/>
      <c r="J1231" s="49"/>
      <c r="K1231" s="49"/>
      <c r="L1231" s="49"/>
      <c r="M1231" s="49"/>
      <c r="N1231" s="49"/>
      <c r="O1231" s="49"/>
      <c r="P1231" s="49"/>
      <c r="Q1231" s="49"/>
      <c r="R1231" s="49"/>
      <c r="S1231" s="49"/>
      <c r="T1231" s="49"/>
      <c r="U1231" s="49"/>
      <c r="V1231" s="49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</row>
    <row r="1232" spans="3:134">
      <c r="C1232"/>
      <c r="D1232"/>
      <c r="E1232"/>
      <c r="F1232"/>
      <c r="G1232" s="28"/>
      <c r="H1232" s="49"/>
      <c r="I1232" s="49"/>
      <c r="J1232" s="49"/>
      <c r="K1232" s="49"/>
      <c r="L1232" s="49"/>
      <c r="M1232" s="49"/>
      <c r="N1232" s="49"/>
      <c r="O1232" s="49"/>
      <c r="P1232" s="49"/>
      <c r="Q1232" s="49"/>
      <c r="R1232" s="49"/>
      <c r="S1232" s="49"/>
      <c r="T1232" s="49"/>
      <c r="U1232" s="49"/>
      <c r="V1232" s="49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</row>
    <row r="1233" spans="3:134">
      <c r="C1233"/>
      <c r="D1233"/>
      <c r="E1233"/>
      <c r="F1233"/>
      <c r="G1233" s="28"/>
      <c r="H1233" s="49"/>
      <c r="I1233" s="49"/>
      <c r="J1233" s="49"/>
      <c r="K1233" s="49"/>
      <c r="L1233" s="49"/>
      <c r="M1233" s="49"/>
      <c r="N1233" s="49"/>
      <c r="O1233" s="49"/>
      <c r="P1233" s="49"/>
      <c r="Q1233" s="49"/>
      <c r="R1233" s="49"/>
      <c r="S1233" s="49"/>
      <c r="T1233" s="49"/>
      <c r="U1233" s="49"/>
      <c r="V1233" s="49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</row>
    <row r="1234" spans="3:134">
      <c r="C1234"/>
      <c r="D1234"/>
      <c r="E1234"/>
      <c r="F1234"/>
      <c r="G1234" s="28"/>
      <c r="H1234" s="49"/>
      <c r="I1234" s="49"/>
      <c r="J1234" s="49"/>
      <c r="K1234" s="49"/>
      <c r="L1234" s="49"/>
      <c r="M1234" s="49"/>
      <c r="N1234" s="49"/>
      <c r="O1234" s="49"/>
      <c r="P1234" s="49"/>
      <c r="Q1234" s="49"/>
      <c r="R1234" s="49"/>
      <c r="S1234" s="49"/>
      <c r="T1234" s="49"/>
      <c r="U1234" s="49"/>
      <c r="V1234" s="49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</row>
    <row r="1235" spans="3:134">
      <c r="C1235"/>
      <c r="D1235"/>
      <c r="E1235"/>
      <c r="F1235"/>
      <c r="G1235" s="28"/>
      <c r="H1235" s="49"/>
      <c r="I1235" s="49"/>
      <c r="J1235" s="49"/>
      <c r="K1235" s="49"/>
      <c r="L1235" s="49"/>
      <c r="M1235" s="49"/>
      <c r="N1235" s="49"/>
      <c r="O1235" s="49"/>
      <c r="P1235" s="49"/>
      <c r="Q1235" s="49"/>
      <c r="R1235" s="49"/>
      <c r="S1235" s="49"/>
      <c r="T1235" s="49"/>
      <c r="U1235" s="49"/>
      <c r="V1235" s="49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</row>
    <row r="1236" spans="3:134">
      <c r="C1236"/>
      <c r="D1236"/>
      <c r="E1236"/>
      <c r="F1236"/>
      <c r="G1236" s="28"/>
      <c r="H1236" s="49"/>
      <c r="I1236" s="49"/>
      <c r="J1236" s="49"/>
      <c r="K1236" s="49"/>
      <c r="L1236" s="49"/>
      <c r="M1236" s="49"/>
      <c r="N1236" s="49"/>
      <c r="O1236" s="49"/>
      <c r="P1236" s="49"/>
      <c r="Q1236" s="49"/>
      <c r="R1236" s="49"/>
      <c r="S1236" s="49"/>
      <c r="T1236" s="49"/>
      <c r="U1236" s="49"/>
      <c r="V1236" s="49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</row>
    <row r="1237" spans="3:134">
      <c r="C1237"/>
      <c r="D1237"/>
      <c r="E1237"/>
      <c r="F1237"/>
      <c r="G1237" s="28"/>
      <c r="H1237" s="49"/>
      <c r="I1237" s="49"/>
      <c r="J1237" s="49"/>
      <c r="K1237" s="49"/>
      <c r="L1237" s="49"/>
      <c r="M1237" s="49"/>
      <c r="N1237" s="49"/>
      <c r="O1237" s="49"/>
      <c r="P1237" s="49"/>
      <c r="Q1237" s="49"/>
      <c r="R1237" s="49"/>
      <c r="S1237" s="49"/>
      <c r="T1237" s="49"/>
      <c r="U1237" s="49"/>
      <c r="V1237" s="49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</row>
    <row r="1238" spans="3:134">
      <c r="C1238"/>
      <c r="D1238"/>
      <c r="E1238"/>
      <c r="F1238"/>
      <c r="G1238" s="28"/>
      <c r="H1238" s="49"/>
      <c r="I1238" s="49"/>
      <c r="J1238" s="49"/>
      <c r="K1238" s="49"/>
      <c r="L1238" s="49"/>
      <c r="M1238" s="49"/>
      <c r="N1238" s="49"/>
      <c r="O1238" s="49"/>
      <c r="P1238" s="49"/>
      <c r="Q1238" s="49"/>
      <c r="R1238" s="49"/>
      <c r="S1238" s="49"/>
      <c r="T1238" s="49"/>
      <c r="U1238" s="49"/>
      <c r="V1238" s="49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</row>
    <row r="1239" spans="3:134">
      <c r="C1239"/>
      <c r="D1239"/>
      <c r="E1239"/>
      <c r="F1239"/>
      <c r="G1239" s="28"/>
      <c r="H1239" s="49"/>
      <c r="I1239" s="49"/>
      <c r="J1239" s="49"/>
      <c r="K1239" s="49"/>
      <c r="L1239" s="49"/>
      <c r="M1239" s="49"/>
      <c r="N1239" s="49"/>
      <c r="O1239" s="49"/>
      <c r="P1239" s="49"/>
      <c r="Q1239" s="49"/>
      <c r="R1239" s="49"/>
      <c r="S1239" s="49"/>
      <c r="T1239" s="49"/>
      <c r="U1239" s="49"/>
      <c r="V1239" s="4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</row>
    <row r="1240" spans="3:134">
      <c r="C1240"/>
      <c r="D1240"/>
      <c r="E1240"/>
      <c r="F1240"/>
      <c r="G1240" s="28"/>
      <c r="H1240" s="49"/>
      <c r="I1240" s="49"/>
      <c r="J1240" s="49"/>
      <c r="K1240" s="49"/>
      <c r="L1240" s="49"/>
      <c r="M1240" s="49"/>
      <c r="N1240" s="49"/>
      <c r="O1240" s="49"/>
      <c r="P1240" s="49"/>
      <c r="Q1240" s="49"/>
      <c r="R1240" s="49"/>
      <c r="S1240" s="49"/>
      <c r="T1240" s="49"/>
      <c r="U1240" s="49"/>
      <c r="V1240" s="49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</row>
    <row r="1241" spans="3:134">
      <c r="C1241"/>
      <c r="D1241"/>
      <c r="E1241"/>
      <c r="F1241"/>
      <c r="G1241" s="28"/>
      <c r="H1241" s="49"/>
      <c r="I1241" s="49"/>
      <c r="J1241" s="49"/>
      <c r="K1241" s="49"/>
      <c r="L1241" s="49"/>
      <c r="M1241" s="49"/>
      <c r="N1241" s="49"/>
      <c r="O1241" s="49"/>
      <c r="P1241" s="49"/>
      <c r="Q1241" s="49"/>
      <c r="R1241" s="49"/>
      <c r="S1241" s="49"/>
      <c r="T1241" s="49"/>
      <c r="U1241" s="49"/>
      <c r="V1241" s="49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</row>
    <row r="1242" spans="3:134">
      <c r="C1242"/>
      <c r="D1242"/>
      <c r="E1242"/>
      <c r="F1242"/>
      <c r="G1242" s="28"/>
      <c r="H1242" s="49"/>
      <c r="I1242" s="49"/>
      <c r="J1242" s="49"/>
      <c r="K1242" s="49"/>
      <c r="L1242" s="49"/>
      <c r="M1242" s="49"/>
      <c r="N1242" s="49"/>
      <c r="O1242" s="49"/>
      <c r="P1242" s="49"/>
      <c r="Q1242" s="49"/>
      <c r="R1242" s="49"/>
      <c r="S1242" s="49"/>
      <c r="T1242" s="49"/>
      <c r="U1242" s="49"/>
      <c r="V1242" s="49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</row>
    <row r="1243" spans="3:134">
      <c r="C1243"/>
      <c r="D1243"/>
      <c r="E1243"/>
      <c r="F1243"/>
      <c r="G1243" s="28"/>
      <c r="H1243" s="49"/>
      <c r="I1243" s="49"/>
      <c r="J1243" s="49"/>
      <c r="K1243" s="49"/>
      <c r="L1243" s="49"/>
      <c r="M1243" s="49"/>
      <c r="N1243" s="49"/>
      <c r="O1243" s="49"/>
      <c r="P1243" s="49"/>
      <c r="Q1243" s="49"/>
      <c r="R1243" s="49"/>
      <c r="S1243" s="49"/>
      <c r="T1243" s="49"/>
      <c r="U1243" s="49"/>
      <c r="V1243" s="49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</row>
  </sheetData>
  <sheetProtection algorithmName="SHA-512" hashValue="eg7CBZZANf3yK9M9wB4qlZe4VHtZ0t14CGIE3SEiPzSpxHZZQXP9Gt4Oo0/EeOgH9frlDHOVEXbMzjghATidJA==" saltValue="7Mk3xIbGx3SjVrZeF6kLPg==" spinCount="100000" sheet="1" objects="1" scenarios="1"/>
  <mergeCells count="11">
    <mergeCell ref="D6:F6"/>
    <mergeCell ref="D1:G1"/>
    <mergeCell ref="D2:F2"/>
    <mergeCell ref="D3:F3"/>
    <mergeCell ref="A4:G4"/>
    <mergeCell ref="D5:F5"/>
    <mergeCell ref="D7:F7"/>
    <mergeCell ref="D8:F8"/>
    <mergeCell ref="D9:F9"/>
    <mergeCell ref="D10:F10"/>
    <mergeCell ref="B13:B14"/>
  </mergeCells>
  <printOptions horizontalCentered="1" gridLines="1"/>
  <pageMargins left="0.25333" right="0.25" top="0.82" bottom="0.53" header="0.42" footer="0"/>
  <pageSetup scale="99" orientation="portrait" r:id="rId1"/>
  <headerFooter alignWithMargins="0">
    <oddHeader>&amp;C&amp;"Arial,Bold"&amp;14Schedule of Values&amp;Rrevised 2/16/2021</oddHeader>
    <oddFooter>&amp;RPage &amp;P of &amp;N</oddFooter>
  </headerFooter>
  <rowBreaks count="5" manualBreakCount="5">
    <brk id="41" max="6" man="1"/>
    <brk id="83" max="6" man="1"/>
    <brk id="127" max="6" man="1"/>
    <brk id="168" max="6" man="1"/>
    <brk id="203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232B8-F0CD-4154-A451-F7BFA528B7B8}">
  <dimension ref="A1:ED1243"/>
  <sheetViews>
    <sheetView view="pageBreakPreview" topLeftCell="B188" zoomScale="124" zoomScaleNormal="124" zoomScaleSheetLayoutView="124" workbookViewId="0">
      <selection activeCell="K222" sqref="K222"/>
    </sheetView>
  </sheetViews>
  <sheetFormatPr defaultColWidth="0.28515625" defaultRowHeight="12.75"/>
  <cols>
    <col min="1" max="1" width="10" customWidth="1"/>
    <col min="2" max="2" width="34.140625" customWidth="1"/>
    <col min="3" max="3" width="0.7109375" style="29" customWidth="1"/>
    <col min="4" max="4" width="17.140625" style="30" customWidth="1"/>
    <col min="5" max="5" width="16.140625" style="30" customWidth="1"/>
    <col min="6" max="6" width="16.140625" style="31" customWidth="1"/>
    <col min="7" max="7" width="0.7109375" style="11" customWidth="1"/>
    <col min="8" max="8" width="20.42578125" style="47" customWidth="1"/>
    <col min="9" max="9" width="10.5703125" style="48" hidden="1" customWidth="1"/>
    <col min="10" max="10" width="2.140625" style="48" customWidth="1"/>
    <col min="11" max="11" width="20.42578125" style="47" customWidth="1"/>
    <col min="12" max="12" width="10.5703125" style="48" hidden="1" customWidth="1"/>
    <col min="13" max="13" width="2.140625" style="48" customWidth="1"/>
    <col min="14" max="14" width="20.42578125" style="47" customWidth="1"/>
    <col min="15" max="15" width="10.5703125" style="48" hidden="1" customWidth="1"/>
    <col min="16" max="16" width="2.140625" style="48" customWidth="1"/>
    <col min="17" max="17" width="20.42578125" style="47" customWidth="1"/>
    <col min="18" max="18" width="10.5703125" style="48" hidden="1" customWidth="1"/>
    <col min="19" max="19" width="2.140625" style="48" customWidth="1"/>
    <col min="20" max="20" width="20.42578125" style="47" customWidth="1"/>
    <col min="21" max="21" width="10.5703125" style="48" hidden="1" customWidth="1"/>
    <col min="22" max="22" width="2.140625" style="48" customWidth="1"/>
    <col min="23" max="134" width="0.28515625" style="49"/>
  </cols>
  <sheetData>
    <row r="1" spans="1:134">
      <c r="A1" s="195"/>
      <c r="B1" s="196"/>
      <c r="C1" s="196"/>
      <c r="D1" s="343"/>
      <c r="E1" s="343"/>
      <c r="F1" s="343"/>
      <c r="G1" s="344"/>
    </row>
    <row r="2" spans="1:134" ht="17.25" customHeight="1">
      <c r="A2" s="175" t="s">
        <v>367</v>
      </c>
      <c r="B2" s="176"/>
      <c r="C2" s="176"/>
      <c r="D2" s="345" t="s">
        <v>378</v>
      </c>
      <c r="E2" s="345"/>
      <c r="F2" s="345"/>
      <c r="G2" s="173"/>
    </row>
    <row r="3" spans="1:134" ht="15.75" customHeight="1" thickBot="1">
      <c r="A3" s="197"/>
      <c r="B3" s="198"/>
      <c r="C3" s="198"/>
      <c r="D3" s="346" t="s">
        <v>379</v>
      </c>
      <c r="E3" s="346"/>
      <c r="F3" s="346"/>
      <c r="G3" s="174"/>
      <c r="K3" s="49"/>
    </row>
    <row r="4" spans="1:134" ht="101.25" customHeight="1" thickBot="1">
      <c r="A4" s="347" t="s">
        <v>382</v>
      </c>
      <c r="B4" s="348"/>
      <c r="C4" s="348"/>
      <c r="D4" s="348"/>
      <c r="E4" s="348"/>
      <c r="F4" s="348"/>
      <c r="G4" s="349"/>
      <c r="H4" s="50"/>
      <c r="I4" s="51"/>
      <c r="J4" s="51"/>
      <c r="K4" s="50"/>
      <c r="L4" s="51"/>
      <c r="M4" s="51"/>
      <c r="N4" s="50"/>
      <c r="O4" s="51"/>
      <c r="P4" s="51"/>
      <c r="Q4" s="50"/>
      <c r="R4" s="51"/>
      <c r="S4" s="51"/>
      <c r="T4" s="50"/>
      <c r="U4" s="51"/>
      <c r="V4" s="51"/>
    </row>
    <row r="5" spans="1:134" s="1" customFormat="1" ht="16.5" customHeight="1">
      <c r="A5" s="252"/>
      <c r="B5" s="200" t="s">
        <v>0</v>
      </c>
      <c r="C5" s="253"/>
      <c r="D5" s="350" t="s">
        <v>386</v>
      </c>
      <c r="E5" s="351"/>
      <c r="F5" s="352"/>
      <c r="G5" s="202"/>
      <c r="H5" s="254"/>
      <c r="I5" s="255"/>
      <c r="J5" s="54"/>
      <c r="K5" s="254"/>
      <c r="L5" s="255"/>
      <c r="M5" s="54"/>
      <c r="N5" s="254"/>
      <c r="O5" s="255"/>
      <c r="P5" s="54"/>
      <c r="Q5" s="254"/>
      <c r="R5" s="255"/>
      <c r="S5" s="54"/>
      <c r="T5" s="254"/>
      <c r="U5" s="255"/>
      <c r="V5" s="54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</row>
    <row r="6" spans="1:134" s="1" customFormat="1" ht="15" customHeight="1">
      <c r="A6" s="256"/>
      <c r="B6" s="37" t="s">
        <v>2</v>
      </c>
      <c r="C6" s="257"/>
      <c r="D6" s="335" t="s">
        <v>387</v>
      </c>
      <c r="E6" s="336"/>
      <c r="F6" s="337"/>
      <c r="G6" s="204"/>
      <c r="H6" s="254"/>
      <c r="I6" s="255"/>
      <c r="J6" s="54"/>
      <c r="K6" s="254"/>
      <c r="L6" s="255"/>
      <c r="M6" s="54"/>
      <c r="N6" s="254"/>
      <c r="O6" s="255"/>
      <c r="P6" s="54"/>
      <c r="Q6" s="254"/>
      <c r="R6" s="255"/>
      <c r="S6" s="54"/>
      <c r="T6" s="254"/>
      <c r="U6" s="255"/>
      <c r="V6" s="54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</row>
    <row r="7" spans="1:134" s="2" customFormat="1" ht="15.75" customHeight="1">
      <c r="A7" s="256"/>
      <c r="B7" s="37" t="s">
        <v>373</v>
      </c>
      <c r="C7" s="258"/>
      <c r="D7" s="332" t="s">
        <v>380</v>
      </c>
      <c r="E7" s="333"/>
      <c r="F7" s="334"/>
      <c r="G7" s="205"/>
      <c r="H7" s="259"/>
      <c r="I7" s="259"/>
      <c r="J7" s="57"/>
      <c r="K7" s="259"/>
      <c r="L7" s="259"/>
      <c r="M7" s="57"/>
      <c r="N7" s="259"/>
      <c r="O7" s="259"/>
      <c r="P7" s="57"/>
      <c r="Q7" s="259"/>
      <c r="R7" s="259"/>
      <c r="S7" s="57"/>
      <c r="T7" s="259"/>
      <c r="U7" s="259"/>
      <c r="V7" s="57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</row>
    <row r="8" spans="1:134" s="2" customFormat="1" ht="15" customHeight="1">
      <c r="A8" s="256"/>
      <c r="B8" s="37" t="s">
        <v>1</v>
      </c>
      <c r="C8" s="258"/>
      <c r="D8" s="335" t="s">
        <v>388</v>
      </c>
      <c r="E8" s="336"/>
      <c r="F8" s="337"/>
      <c r="G8" s="205"/>
      <c r="H8" s="259"/>
      <c r="I8" s="259"/>
      <c r="J8" s="57"/>
      <c r="K8" s="259"/>
      <c r="L8" s="259"/>
      <c r="M8" s="57"/>
      <c r="N8" s="259"/>
      <c r="O8" s="259"/>
      <c r="P8" s="57"/>
      <c r="Q8" s="259"/>
      <c r="R8" s="259"/>
      <c r="S8" s="57"/>
      <c r="T8" s="259"/>
      <c r="U8" s="259"/>
      <c r="V8" s="57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</row>
    <row r="9" spans="1:134" s="2" customFormat="1" ht="15" customHeight="1">
      <c r="A9" s="256"/>
      <c r="B9" s="37" t="s">
        <v>374</v>
      </c>
      <c r="C9" s="258"/>
      <c r="D9" s="335" t="s">
        <v>389</v>
      </c>
      <c r="E9" s="336"/>
      <c r="F9" s="337"/>
      <c r="G9" s="205"/>
      <c r="H9" s="259"/>
      <c r="I9" s="259"/>
      <c r="J9" s="57"/>
      <c r="K9" s="259"/>
      <c r="L9" s="259"/>
      <c r="M9" s="57"/>
      <c r="N9" s="259"/>
      <c r="O9" s="259"/>
      <c r="P9" s="57"/>
      <c r="Q9" s="259"/>
      <c r="R9" s="259"/>
      <c r="S9" s="57"/>
      <c r="T9" s="259"/>
      <c r="U9" s="259"/>
      <c r="V9" s="57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</row>
    <row r="10" spans="1:134" s="2" customFormat="1" ht="15" customHeight="1" thickBot="1">
      <c r="A10" s="260"/>
      <c r="B10" s="3"/>
      <c r="C10" s="261"/>
      <c r="D10" s="338"/>
      <c r="E10" s="339"/>
      <c r="F10" s="340"/>
      <c r="G10" s="207"/>
      <c r="H10" s="259"/>
      <c r="I10" s="259"/>
      <c r="J10" s="57"/>
      <c r="K10" s="259"/>
      <c r="L10" s="259"/>
      <c r="M10" s="57"/>
      <c r="N10" s="259"/>
      <c r="O10" s="259"/>
      <c r="P10" s="57"/>
      <c r="Q10" s="259"/>
      <c r="R10" s="259"/>
      <c r="S10" s="57"/>
      <c r="T10" s="259"/>
      <c r="U10" s="259"/>
      <c r="V10" s="57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</row>
    <row r="11" spans="1:134" s="2" customFormat="1" ht="15" customHeight="1" thickBot="1">
      <c r="A11" s="262"/>
      <c r="B11" s="209"/>
      <c r="C11" s="263"/>
      <c r="D11" s="264" t="str">
        <f>IFERROR(($D$221/#REF!),"")</f>
        <v/>
      </c>
      <c r="E11" s="264" t="str">
        <f>IFERROR(($E$221/#REF!),"")</f>
        <v/>
      </c>
      <c r="F11" s="264" t="str">
        <f>IFERROR(($F$221/#REF!),"")</f>
        <v/>
      </c>
      <c r="G11" s="212"/>
      <c r="H11" s="259"/>
      <c r="I11" s="259"/>
      <c r="J11" s="57"/>
      <c r="K11" s="259"/>
      <c r="L11" s="259"/>
      <c r="M11" s="57"/>
      <c r="N11" s="259"/>
      <c r="O11" s="259"/>
      <c r="P11" s="57"/>
      <c r="Q11" s="259"/>
      <c r="R11" s="259"/>
      <c r="S11" s="57"/>
      <c r="T11" s="259"/>
      <c r="U11" s="259"/>
      <c r="V11" s="57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</row>
    <row r="12" spans="1:134" s="2" customFormat="1" ht="15" customHeight="1" thickBot="1">
      <c r="A12" s="252"/>
      <c r="B12" s="265"/>
      <c r="C12" s="266"/>
      <c r="D12" s="267"/>
      <c r="E12" s="268"/>
      <c r="F12" s="268"/>
      <c r="G12" s="215"/>
      <c r="H12" s="259"/>
      <c r="I12" s="259"/>
      <c r="J12" s="57"/>
      <c r="K12" s="259"/>
      <c r="L12" s="259"/>
      <c r="M12" s="57"/>
      <c r="N12" s="259"/>
      <c r="O12" s="259"/>
      <c r="P12" s="57"/>
      <c r="Q12" s="259"/>
      <c r="R12" s="259"/>
      <c r="S12" s="57"/>
      <c r="T12" s="259"/>
      <c r="U12" s="259"/>
      <c r="V12" s="57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</row>
    <row r="13" spans="1:134" s="2" customFormat="1" ht="15" customHeight="1">
      <c r="A13" s="269"/>
      <c r="B13" s="341"/>
      <c r="C13" s="270"/>
      <c r="D13" s="179" t="s">
        <v>174</v>
      </c>
      <c r="E13" s="179" t="s">
        <v>381</v>
      </c>
      <c r="F13" s="179" t="s">
        <v>178</v>
      </c>
      <c r="G13" s="205"/>
      <c r="H13" s="259"/>
      <c r="I13" s="259"/>
      <c r="J13" s="57"/>
      <c r="K13" s="259"/>
      <c r="L13" s="259"/>
      <c r="M13" s="57"/>
      <c r="N13" s="259"/>
      <c r="O13" s="259"/>
      <c r="P13" s="57"/>
      <c r="Q13" s="259"/>
      <c r="R13" s="259"/>
      <c r="S13" s="57"/>
      <c r="T13" s="259"/>
      <c r="U13" s="259"/>
      <c r="V13" s="57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</row>
    <row r="14" spans="1:134" s="3" customFormat="1" ht="13.5" thickBot="1">
      <c r="A14" s="271"/>
      <c r="B14" s="342"/>
      <c r="C14" s="270"/>
      <c r="D14" s="179" t="s">
        <v>175</v>
      </c>
      <c r="E14" s="179" t="s">
        <v>179</v>
      </c>
      <c r="F14" s="179" t="s">
        <v>179</v>
      </c>
      <c r="G14" s="205"/>
      <c r="H14" s="259"/>
      <c r="I14" s="259"/>
      <c r="J14" s="57"/>
      <c r="K14" s="259"/>
      <c r="L14" s="259"/>
      <c r="M14" s="57"/>
      <c r="N14" s="259"/>
      <c r="O14" s="259"/>
      <c r="P14" s="57"/>
      <c r="Q14" s="259"/>
      <c r="R14" s="259"/>
      <c r="S14" s="57"/>
      <c r="T14" s="259"/>
      <c r="U14" s="259"/>
      <c r="V14" s="57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</row>
    <row r="15" spans="1:134" s="5" customFormat="1" ht="15" customHeight="1" thickBot="1">
      <c r="A15" s="272" t="s">
        <v>3</v>
      </c>
      <c r="B15" s="169" t="s">
        <v>372</v>
      </c>
      <c r="C15" s="115"/>
      <c r="D15" s="273"/>
      <c r="E15" s="273"/>
      <c r="F15" s="274"/>
      <c r="G15" s="218"/>
      <c r="H15" s="60"/>
      <c r="I15" s="61"/>
      <c r="J15" s="62"/>
      <c r="K15" s="60"/>
      <c r="L15" s="61"/>
      <c r="M15" s="62"/>
      <c r="N15" s="60"/>
      <c r="O15" s="61"/>
      <c r="P15" s="62"/>
      <c r="Q15" s="60"/>
      <c r="R15" s="61"/>
      <c r="S15" s="62"/>
      <c r="T15" s="60"/>
      <c r="U15" s="61"/>
      <c r="V15" s="62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</row>
    <row r="16" spans="1:134" ht="15" customHeight="1">
      <c r="A16" s="94" t="s">
        <v>370</v>
      </c>
      <c r="B16" s="130" t="s">
        <v>371</v>
      </c>
      <c r="C16" s="83"/>
      <c r="D16" s="275">
        <v>5360</v>
      </c>
      <c r="E16" s="276"/>
      <c r="F16" s="277">
        <v>3480</v>
      </c>
      <c r="G16" s="218"/>
      <c r="H16" s="60"/>
      <c r="I16" s="61"/>
      <c r="J16" s="62"/>
      <c r="K16" s="60"/>
      <c r="L16" s="61"/>
      <c r="M16" s="62"/>
      <c r="N16" s="60"/>
      <c r="O16" s="61"/>
      <c r="P16" s="62"/>
      <c r="Q16" s="60"/>
      <c r="R16" s="61"/>
      <c r="S16" s="62"/>
      <c r="T16" s="60"/>
      <c r="U16" s="61"/>
      <c r="V16" s="62"/>
    </row>
    <row r="17" spans="1:134" ht="15" customHeight="1">
      <c r="A17" s="94" t="s">
        <v>364</v>
      </c>
      <c r="B17" s="130" t="s">
        <v>365</v>
      </c>
      <c r="C17" s="83"/>
      <c r="D17" s="275"/>
      <c r="E17" s="276"/>
      <c r="F17" s="277"/>
      <c r="G17" s="218"/>
      <c r="H17" s="60"/>
      <c r="I17" s="61"/>
      <c r="J17" s="62"/>
      <c r="K17" s="60"/>
      <c r="L17" s="61"/>
      <c r="M17" s="62"/>
      <c r="N17" s="60"/>
      <c r="O17" s="61"/>
      <c r="P17" s="62"/>
      <c r="Q17" s="60"/>
      <c r="R17" s="61"/>
      <c r="S17" s="62"/>
      <c r="T17" s="60"/>
      <c r="U17" s="61"/>
      <c r="V17" s="62"/>
    </row>
    <row r="18" spans="1:134" ht="15" customHeight="1">
      <c r="A18" s="94" t="s">
        <v>183</v>
      </c>
      <c r="B18" s="130" t="s">
        <v>7</v>
      </c>
      <c r="C18" s="83"/>
      <c r="D18" s="275"/>
      <c r="E18" s="275"/>
      <c r="F18" s="277"/>
      <c r="G18" s="218"/>
      <c r="H18" s="60"/>
      <c r="I18" s="61"/>
      <c r="J18" s="62"/>
      <c r="K18" s="60"/>
      <c r="L18" s="61"/>
      <c r="M18" s="62"/>
      <c r="N18" s="60"/>
      <c r="O18" s="61"/>
      <c r="P18" s="62"/>
      <c r="Q18" s="60"/>
      <c r="R18" s="61"/>
      <c r="S18" s="62"/>
      <c r="T18" s="60"/>
      <c r="U18" s="61"/>
      <c r="V18" s="62"/>
    </row>
    <row r="19" spans="1:134" ht="15" customHeight="1" thickBot="1">
      <c r="A19" s="95" t="s">
        <v>189</v>
      </c>
      <c r="B19" s="107" t="s">
        <v>9</v>
      </c>
      <c r="C19" s="91"/>
      <c r="D19" s="278"/>
      <c r="E19" s="279"/>
      <c r="F19" s="280"/>
      <c r="G19" s="218"/>
      <c r="H19" s="60"/>
      <c r="I19" s="61"/>
      <c r="J19" s="62"/>
      <c r="K19" s="60"/>
      <c r="L19" s="61"/>
      <c r="M19" s="62"/>
      <c r="N19" s="60"/>
      <c r="O19" s="61"/>
      <c r="P19" s="62"/>
      <c r="Q19" s="60"/>
      <c r="R19" s="61"/>
      <c r="S19" s="62"/>
      <c r="T19" s="60"/>
      <c r="U19" s="61"/>
      <c r="V19" s="62"/>
    </row>
    <row r="20" spans="1:134" ht="15" customHeight="1" thickBot="1">
      <c r="A20" s="281" t="str">
        <f>IFERROR((#REF!+D20+E20+F20)/#REF!,"")</f>
        <v/>
      </c>
      <c r="B20" s="90" t="s">
        <v>196</v>
      </c>
      <c r="C20" s="86"/>
      <c r="D20" s="93">
        <f>SUM(D16:D19)</f>
        <v>5360</v>
      </c>
      <c r="E20" s="93">
        <f>SUM(E16:E19)</f>
        <v>0</v>
      </c>
      <c r="F20" s="93">
        <f>SUM(F16:F19)</f>
        <v>3480</v>
      </c>
      <c r="G20" s="218"/>
      <c r="H20" s="60"/>
      <c r="I20" s="61"/>
      <c r="J20" s="62"/>
      <c r="K20" s="60"/>
      <c r="L20" s="61"/>
      <c r="M20" s="62"/>
      <c r="N20" s="60"/>
      <c r="O20" s="61"/>
      <c r="P20" s="62"/>
      <c r="Q20" s="60"/>
      <c r="R20" s="61"/>
      <c r="S20" s="62"/>
      <c r="T20" s="60"/>
      <c r="U20" s="61"/>
      <c r="V20" s="62"/>
    </row>
    <row r="21" spans="1:134" ht="15" customHeight="1">
      <c r="A21" s="282" t="s">
        <v>4</v>
      </c>
      <c r="B21" s="117" t="s">
        <v>255</v>
      </c>
      <c r="C21" s="115"/>
      <c r="D21" s="283"/>
      <c r="E21" s="283"/>
      <c r="F21" s="284"/>
      <c r="G21" s="218"/>
      <c r="H21" s="60"/>
      <c r="I21" s="61"/>
      <c r="J21" s="62"/>
      <c r="K21" s="60"/>
      <c r="L21" s="61"/>
      <c r="M21" s="62"/>
      <c r="N21" s="60"/>
      <c r="O21" s="61"/>
      <c r="P21" s="62"/>
      <c r="Q21" s="60"/>
      <c r="R21" s="61"/>
      <c r="S21" s="62"/>
      <c r="T21" s="60"/>
      <c r="U21" s="61"/>
      <c r="V21" s="62"/>
    </row>
    <row r="22" spans="1:134" ht="15" customHeight="1">
      <c r="A22" s="94" t="s">
        <v>185</v>
      </c>
      <c r="B22" s="130" t="s">
        <v>6</v>
      </c>
      <c r="C22" s="83"/>
      <c r="D22" s="285"/>
      <c r="E22" s="285">
        <v>6500</v>
      </c>
      <c r="F22" s="286">
        <v>1500</v>
      </c>
      <c r="G22" s="218"/>
      <c r="H22" s="60"/>
      <c r="I22" s="61"/>
      <c r="J22" s="62"/>
      <c r="K22" s="60"/>
      <c r="L22" s="61"/>
      <c r="M22" s="62"/>
      <c r="N22" s="60"/>
      <c r="O22" s="61"/>
      <c r="P22" s="62"/>
      <c r="Q22" s="60"/>
      <c r="R22" s="61"/>
      <c r="S22" s="62"/>
      <c r="T22" s="60"/>
      <c r="U22" s="61"/>
      <c r="V22" s="62"/>
    </row>
    <row r="23" spans="1:134" ht="15" customHeight="1">
      <c r="A23" s="94" t="s">
        <v>184</v>
      </c>
      <c r="B23" s="130" t="s">
        <v>5</v>
      </c>
      <c r="C23" s="83"/>
      <c r="D23" s="285"/>
      <c r="E23" s="285">
        <v>24150</v>
      </c>
      <c r="F23" s="286">
        <v>5900</v>
      </c>
      <c r="G23" s="218"/>
      <c r="H23" s="60">
        <v>30050</v>
      </c>
      <c r="I23" s="61"/>
      <c r="J23" s="62"/>
      <c r="K23" s="60"/>
      <c r="L23" s="61"/>
      <c r="M23" s="62"/>
      <c r="N23" s="60"/>
      <c r="O23" s="61"/>
      <c r="P23" s="62"/>
      <c r="Q23" s="60"/>
      <c r="R23" s="61"/>
      <c r="S23" s="62"/>
      <c r="T23" s="60"/>
      <c r="U23" s="61"/>
      <c r="V23" s="62"/>
    </row>
    <row r="24" spans="1:134" ht="15" customHeight="1" thickBot="1">
      <c r="A24" s="95" t="s">
        <v>202</v>
      </c>
      <c r="B24" s="107" t="s">
        <v>15</v>
      </c>
      <c r="C24" s="91"/>
      <c r="D24" s="278"/>
      <c r="E24" s="278"/>
      <c r="F24" s="280"/>
      <c r="G24" s="218"/>
      <c r="H24" s="60"/>
      <c r="I24" s="61"/>
      <c r="J24" s="62"/>
      <c r="K24" s="60"/>
      <c r="L24" s="61"/>
      <c r="M24" s="62"/>
      <c r="N24" s="60"/>
      <c r="O24" s="61"/>
      <c r="P24" s="62"/>
      <c r="Q24" s="60"/>
      <c r="R24" s="61"/>
      <c r="S24" s="62"/>
      <c r="T24" s="60"/>
      <c r="U24" s="61"/>
      <c r="V24" s="62"/>
    </row>
    <row r="25" spans="1:134" ht="15" customHeight="1" thickBot="1">
      <c r="A25" s="287" t="str">
        <f>IFERROR((#REF!+D25+E25+F25)/#REF!,"")</f>
        <v/>
      </c>
      <c r="B25" s="87" t="s">
        <v>27</v>
      </c>
      <c r="C25" s="88"/>
      <c r="D25" s="35">
        <f>SUM(D22:D24)</f>
        <v>0</v>
      </c>
      <c r="E25" s="35">
        <f>SUM(E22:E24)</f>
        <v>30650</v>
      </c>
      <c r="F25" s="231">
        <f>SUM(F22:F24)</f>
        <v>7400</v>
      </c>
      <c r="G25" s="218"/>
      <c r="H25" s="60"/>
      <c r="I25" s="61"/>
      <c r="J25" s="62"/>
      <c r="K25" s="60"/>
      <c r="L25" s="61"/>
      <c r="M25" s="62"/>
      <c r="N25" s="60"/>
      <c r="O25" s="61"/>
      <c r="P25" s="62"/>
      <c r="Q25" s="60"/>
      <c r="R25" s="61"/>
      <c r="S25" s="62"/>
      <c r="T25" s="60"/>
      <c r="U25" s="61"/>
      <c r="V25" s="62"/>
    </row>
    <row r="26" spans="1:134" ht="15" customHeight="1">
      <c r="A26" s="288" t="s">
        <v>28</v>
      </c>
      <c r="B26" s="119" t="s">
        <v>257</v>
      </c>
      <c r="C26" s="115"/>
      <c r="D26" s="273"/>
      <c r="E26" s="273"/>
      <c r="F26" s="274"/>
      <c r="G26" s="218"/>
      <c r="H26" s="60"/>
      <c r="I26" s="61"/>
      <c r="J26" s="62"/>
      <c r="K26" s="60"/>
      <c r="L26" s="61"/>
      <c r="M26" s="62"/>
      <c r="N26" s="60"/>
      <c r="O26" s="61"/>
      <c r="P26" s="62"/>
      <c r="Q26" s="60"/>
      <c r="R26" s="61"/>
      <c r="S26" s="62"/>
      <c r="T26" s="60"/>
      <c r="U26" s="61"/>
      <c r="V26" s="62"/>
    </row>
    <row r="27" spans="1:134" ht="15" customHeight="1">
      <c r="A27" s="96" t="s">
        <v>223</v>
      </c>
      <c r="B27" s="89" t="s">
        <v>29</v>
      </c>
      <c r="C27" s="4"/>
      <c r="D27" s="285"/>
      <c r="E27" s="289"/>
      <c r="F27" s="286"/>
      <c r="G27" s="218"/>
      <c r="H27" s="60"/>
      <c r="I27" s="61"/>
      <c r="J27" s="62"/>
      <c r="K27" s="60"/>
      <c r="L27" s="61"/>
      <c r="M27" s="62"/>
      <c r="N27" s="60"/>
      <c r="O27" s="61"/>
      <c r="P27" s="62"/>
      <c r="Q27" s="60"/>
      <c r="R27" s="61"/>
      <c r="S27" s="62"/>
      <c r="T27" s="60"/>
      <c r="U27" s="61"/>
      <c r="V27" s="62"/>
    </row>
    <row r="28" spans="1:134" ht="15" customHeight="1">
      <c r="A28" s="96" t="s">
        <v>223</v>
      </c>
      <c r="B28" s="89" t="s">
        <v>31</v>
      </c>
      <c r="C28" s="4"/>
      <c r="D28" s="285"/>
      <c r="E28" s="289"/>
      <c r="F28" s="286"/>
      <c r="G28" s="218"/>
      <c r="H28" s="60"/>
      <c r="I28" s="61"/>
      <c r="J28" s="62"/>
      <c r="K28" s="60"/>
      <c r="L28" s="61"/>
      <c r="M28" s="62"/>
      <c r="N28" s="60"/>
      <c r="O28" s="61"/>
      <c r="P28" s="62"/>
      <c r="Q28" s="60"/>
      <c r="R28" s="61"/>
      <c r="S28" s="62"/>
      <c r="T28" s="60"/>
      <c r="U28" s="61"/>
      <c r="V28" s="62"/>
    </row>
    <row r="29" spans="1:134" ht="15" customHeight="1">
      <c r="A29" s="96" t="s">
        <v>225</v>
      </c>
      <c r="B29" s="89" t="s">
        <v>33</v>
      </c>
      <c r="C29" s="4"/>
      <c r="D29" s="285"/>
      <c r="E29" s="289"/>
      <c r="F29" s="286"/>
      <c r="G29" s="218"/>
      <c r="H29" s="60"/>
      <c r="I29" s="61"/>
      <c r="J29" s="62"/>
      <c r="K29" s="60"/>
      <c r="L29" s="61"/>
      <c r="M29" s="62"/>
      <c r="N29" s="60"/>
      <c r="O29" s="61"/>
      <c r="P29" s="62"/>
      <c r="Q29" s="60"/>
      <c r="R29" s="61"/>
      <c r="S29" s="62"/>
      <c r="T29" s="60"/>
      <c r="U29" s="61"/>
      <c r="V29" s="62"/>
    </row>
    <row r="30" spans="1:134" ht="15" customHeight="1">
      <c r="A30" s="96" t="s">
        <v>224</v>
      </c>
      <c r="B30" s="89" t="s">
        <v>30</v>
      </c>
      <c r="C30" s="4"/>
      <c r="D30" s="285"/>
      <c r="E30" s="289"/>
      <c r="F30" s="286"/>
      <c r="G30" s="218"/>
      <c r="H30" s="60"/>
      <c r="I30" s="61"/>
      <c r="J30" s="62"/>
      <c r="K30" s="60"/>
      <c r="L30" s="61"/>
      <c r="M30" s="62"/>
      <c r="N30" s="60"/>
      <c r="O30" s="61"/>
      <c r="P30" s="62"/>
      <c r="Q30" s="60"/>
      <c r="R30" s="61"/>
      <c r="S30" s="62"/>
      <c r="T30" s="60"/>
      <c r="U30" s="61"/>
      <c r="V30" s="62"/>
    </row>
    <row r="31" spans="1:134" ht="15" customHeight="1">
      <c r="A31" s="97" t="s">
        <v>282</v>
      </c>
      <c r="B31" s="89" t="s">
        <v>93</v>
      </c>
      <c r="C31" s="4"/>
      <c r="D31" s="285"/>
      <c r="E31" s="289"/>
      <c r="F31" s="286"/>
      <c r="G31" s="218"/>
      <c r="H31" s="60"/>
      <c r="I31" s="61"/>
      <c r="J31" s="62"/>
      <c r="K31" s="60"/>
      <c r="L31" s="61"/>
      <c r="M31" s="62"/>
      <c r="N31" s="60"/>
      <c r="O31" s="61"/>
      <c r="P31" s="62"/>
      <c r="Q31" s="60"/>
      <c r="R31" s="61"/>
      <c r="S31" s="62"/>
      <c r="T31" s="60"/>
      <c r="U31" s="61"/>
      <c r="V31" s="62"/>
    </row>
    <row r="32" spans="1:134" s="5" customFormat="1" ht="15" customHeight="1" thickBot="1">
      <c r="A32" s="95" t="s">
        <v>226</v>
      </c>
      <c r="B32" s="107" t="s">
        <v>34</v>
      </c>
      <c r="C32" s="91"/>
      <c r="D32" s="278"/>
      <c r="E32" s="279"/>
      <c r="F32" s="280"/>
      <c r="G32" s="218"/>
      <c r="H32" s="60"/>
      <c r="I32" s="61"/>
      <c r="J32" s="62"/>
      <c r="K32" s="60"/>
      <c r="L32" s="61"/>
      <c r="M32" s="62"/>
      <c r="N32" s="60"/>
      <c r="O32" s="61"/>
      <c r="P32" s="62"/>
      <c r="Q32" s="60"/>
      <c r="R32" s="61"/>
      <c r="S32" s="62"/>
      <c r="T32" s="60"/>
      <c r="U32" s="61"/>
      <c r="V32" s="62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</row>
    <row r="33" spans="1:22" ht="15" customHeight="1" thickBot="1">
      <c r="A33" s="287" t="str">
        <f>IFERROR((#REF!+D33+E33+F33)/#REF!,"")</f>
        <v/>
      </c>
      <c r="B33" s="87" t="s">
        <v>35</v>
      </c>
      <c r="C33" s="88"/>
      <c r="D33" s="34">
        <f>SUM(D27:D32)</f>
        <v>0</v>
      </c>
      <c r="E33" s="34">
        <f>SUM(E27:E32)</f>
        <v>0</v>
      </c>
      <c r="F33" s="232">
        <f>SUM(F27:F32)</f>
        <v>0</v>
      </c>
      <c r="G33" s="218"/>
      <c r="H33" s="60"/>
      <c r="I33" s="61"/>
      <c r="J33" s="62"/>
      <c r="K33" s="60"/>
      <c r="L33" s="61"/>
      <c r="M33" s="62"/>
      <c r="N33" s="60"/>
      <c r="O33" s="61"/>
      <c r="P33" s="62"/>
      <c r="Q33" s="60"/>
      <c r="R33" s="61"/>
      <c r="S33" s="62"/>
      <c r="T33" s="60"/>
      <c r="U33" s="61"/>
      <c r="V33" s="62"/>
    </row>
    <row r="34" spans="1:22" ht="15" customHeight="1">
      <c r="A34" s="288" t="s">
        <v>36</v>
      </c>
      <c r="B34" s="119" t="s">
        <v>258</v>
      </c>
      <c r="C34" s="115"/>
      <c r="D34" s="273"/>
      <c r="E34" s="273"/>
      <c r="F34" s="274"/>
      <c r="G34" s="218"/>
      <c r="H34" s="60"/>
      <c r="I34" s="61"/>
      <c r="J34" s="62"/>
      <c r="K34" s="60"/>
      <c r="L34" s="61"/>
      <c r="M34" s="62"/>
      <c r="N34" s="60"/>
      <c r="O34" s="61"/>
      <c r="P34" s="62"/>
      <c r="Q34" s="60"/>
      <c r="R34" s="61"/>
      <c r="S34" s="62"/>
      <c r="T34" s="60"/>
      <c r="U34" s="61"/>
      <c r="V34" s="62"/>
    </row>
    <row r="35" spans="1:22" ht="15" customHeight="1">
      <c r="A35" s="96" t="s">
        <v>229</v>
      </c>
      <c r="B35" s="89" t="s">
        <v>37</v>
      </c>
      <c r="C35" s="4"/>
      <c r="D35" s="285"/>
      <c r="E35" s="289"/>
      <c r="F35" s="286"/>
      <c r="G35" s="218"/>
      <c r="H35" s="60"/>
      <c r="I35" s="61"/>
      <c r="J35" s="62"/>
      <c r="K35" s="60"/>
      <c r="L35" s="61"/>
      <c r="M35" s="62"/>
      <c r="N35" s="60"/>
      <c r="O35" s="61"/>
      <c r="P35" s="62"/>
      <c r="Q35" s="60"/>
      <c r="R35" s="61"/>
      <c r="S35" s="62"/>
      <c r="T35" s="60"/>
      <c r="U35" s="61"/>
      <c r="V35" s="62"/>
    </row>
    <row r="36" spans="1:22" ht="15" customHeight="1">
      <c r="A36" s="96" t="s">
        <v>229</v>
      </c>
      <c r="B36" s="89" t="s">
        <v>38</v>
      </c>
      <c r="C36" s="4"/>
      <c r="D36" s="285"/>
      <c r="E36" s="289"/>
      <c r="F36" s="286"/>
      <c r="G36" s="218"/>
      <c r="H36" s="60"/>
      <c r="I36" s="61"/>
      <c r="J36" s="62"/>
      <c r="K36" s="60"/>
      <c r="L36" s="61"/>
      <c r="M36" s="62"/>
      <c r="N36" s="60"/>
      <c r="O36" s="61"/>
      <c r="P36" s="62"/>
      <c r="Q36" s="60"/>
      <c r="R36" s="61"/>
      <c r="S36" s="62"/>
      <c r="T36" s="60"/>
      <c r="U36" s="61"/>
      <c r="V36" s="62"/>
    </row>
    <row r="37" spans="1:22" ht="15" customHeight="1">
      <c r="A37" s="96" t="s">
        <v>227</v>
      </c>
      <c r="B37" s="89" t="s">
        <v>33</v>
      </c>
      <c r="C37" s="4"/>
      <c r="D37" s="290"/>
      <c r="E37" s="291"/>
      <c r="F37" s="292"/>
      <c r="G37" s="218"/>
      <c r="H37" s="60"/>
      <c r="I37" s="61"/>
      <c r="J37" s="62"/>
      <c r="K37" s="60"/>
      <c r="L37" s="61"/>
      <c r="M37" s="62"/>
      <c r="N37" s="60"/>
      <c r="O37" s="61"/>
      <c r="P37" s="62"/>
      <c r="Q37" s="60"/>
      <c r="R37" s="61"/>
      <c r="S37" s="62"/>
      <c r="T37" s="60"/>
      <c r="U37" s="61"/>
      <c r="V37" s="62"/>
    </row>
    <row r="38" spans="1:22" ht="15" customHeight="1">
      <c r="A38" s="98" t="s">
        <v>211</v>
      </c>
      <c r="B38" s="92" t="s">
        <v>18</v>
      </c>
      <c r="C38" s="81"/>
      <c r="D38" s="293"/>
      <c r="E38" s="294"/>
      <c r="F38" s="295"/>
      <c r="G38" s="218"/>
      <c r="H38" s="60"/>
      <c r="I38" s="61"/>
      <c r="J38" s="62"/>
      <c r="K38" s="60"/>
      <c r="L38" s="61"/>
      <c r="M38" s="62"/>
      <c r="N38" s="60"/>
      <c r="O38" s="61"/>
      <c r="P38" s="62"/>
      <c r="Q38" s="60"/>
      <c r="R38" s="61"/>
      <c r="S38" s="62"/>
      <c r="T38" s="60"/>
      <c r="U38" s="61"/>
      <c r="V38" s="62"/>
    </row>
    <row r="39" spans="1:22" ht="15" customHeight="1">
      <c r="A39" s="96" t="s">
        <v>211</v>
      </c>
      <c r="B39" s="89" t="s">
        <v>26</v>
      </c>
      <c r="C39" s="4"/>
      <c r="D39" s="290"/>
      <c r="E39" s="291"/>
      <c r="F39" s="292"/>
      <c r="G39" s="218"/>
      <c r="H39" s="60"/>
      <c r="I39" s="61"/>
      <c r="J39" s="62"/>
      <c r="K39" s="60"/>
      <c r="L39" s="61"/>
      <c r="M39" s="62"/>
      <c r="N39" s="60"/>
      <c r="O39" s="61"/>
      <c r="P39" s="62"/>
      <c r="Q39" s="60"/>
      <c r="R39" s="61"/>
      <c r="S39" s="62"/>
      <c r="T39" s="60"/>
      <c r="U39" s="61"/>
      <c r="V39" s="62"/>
    </row>
    <row r="40" spans="1:22" ht="15" customHeight="1" thickBot="1">
      <c r="A40" s="95" t="s">
        <v>228</v>
      </c>
      <c r="B40" s="107" t="s">
        <v>39</v>
      </c>
      <c r="C40" s="91"/>
      <c r="D40" s="296"/>
      <c r="E40" s="297"/>
      <c r="F40" s="298"/>
      <c r="G40" s="218"/>
      <c r="H40" s="60"/>
      <c r="I40" s="61"/>
      <c r="J40" s="62"/>
      <c r="K40" s="60"/>
      <c r="L40" s="61"/>
      <c r="M40" s="62"/>
      <c r="N40" s="60"/>
      <c r="O40" s="61"/>
      <c r="P40" s="62"/>
      <c r="Q40" s="60"/>
      <c r="R40" s="61"/>
      <c r="S40" s="62"/>
      <c r="T40" s="60"/>
      <c r="U40" s="61"/>
      <c r="V40" s="62"/>
    </row>
    <row r="41" spans="1:22" ht="15" customHeight="1" thickBot="1">
      <c r="A41" s="287" t="str">
        <f>IFERROR((#REF!+D41+E41+F41)/#REF!,"")</f>
        <v/>
      </c>
      <c r="B41" s="87" t="s">
        <v>40</v>
      </c>
      <c r="C41" s="88"/>
      <c r="D41" s="35">
        <f>SUM(D35:D40)</f>
        <v>0</v>
      </c>
      <c r="E41" s="35">
        <f>SUM(E35:E40)</f>
        <v>0</v>
      </c>
      <c r="F41" s="231">
        <f>SUM(F35:F40)</f>
        <v>0</v>
      </c>
      <c r="G41" s="218"/>
      <c r="H41" s="60"/>
      <c r="I41" s="61"/>
      <c r="J41" s="62"/>
      <c r="K41" s="60"/>
      <c r="L41" s="61"/>
      <c r="M41" s="62"/>
      <c r="N41" s="60"/>
      <c r="O41" s="61"/>
      <c r="P41" s="62"/>
      <c r="Q41" s="60"/>
      <c r="R41" s="61"/>
      <c r="S41" s="62"/>
      <c r="T41" s="60"/>
      <c r="U41" s="61"/>
      <c r="V41" s="62"/>
    </row>
    <row r="42" spans="1:22" ht="15" customHeight="1">
      <c r="A42" s="129" t="s">
        <v>41</v>
      </c>
      <c r="B42" s="126" t="s">
        <v>42</v>
      </c>
      <c r="C42" s="122"/>
      <c r="D42" s="283"/>
      <c r="E42" s="283"/>
      <c r="F42" s="284"/>
      <c r="G42" s="218"/>
      <c r="H42" s="60"/>
      <c r="I42" s="61"/>
      <c r="J42" s="62"/>
      <c r="K42" s="60"/>
      <c r="L42" s="61"/>
      <c r="M42" s="62"/>
      <c r="N42" s="60"/>
      <c r="O42" s="61"/>
      <c r="P42" s="62"/>
      <c r="Q42" s="60"/>
      <c r="R42" s="61"/>
      <c r="S42" s="62"/>
      <c r="T42" s="60"/>
      <c r="U42" s="61"/>
      <c r="V42" s="62"/>
    </row>
    <row r="43" spans="1:22" ht="15" customHeight="1">
      <c r="A43" s="97" t="s">
        <v>234</v>
      </c>
      <c r="B43" s="89" t="s">
        <v>47</v>
      </c>
      <c r="C43" s="4"/>
      <c r="D43" s="290"/>
      <c r="E43" s="291"/>
      <c r="F43" s="292"/>
      <c r="G43" s="218"/>
      <c r="H43" s="60"/>
      <c r="I43" s="61"/>
      <c r="J43" s="62"/>
      <c r="K43" s="60"/>
      <c r="L43" s="61"/>
      <c r="M43" s="62"/>
      <c r="N43" s="60"/>
      <c r="O43" s="61"/>
      <c r="P43" s="62"/>
      <c r="Q43" s="60"/>
      <c r="R43" s="61"/>
      <c r="S43" s="62"/>
      <c r="T43" s="60"/>
      <c r="U43" s="61"/>
      <c r="V43" s="62"/>
    </row>
    <row r="44" spans="1:22" ht="15" customHeight="1">
      <c r="A44" s="94" t="s">
        <v>230</v>
      </c>
      <c r="B44" s="130" t="s">
        <v>43</v>
      </c>
      <c r="C44" s="83"/>
      <c r="D44" s="299"/>
      <c r="E44" s="300"/>
      <c r="F44" s="301"/>
      <c r="G44" s="218"/>
      <c r="H44" s="60"/>
      <c r="I44" s="61"/>
      <c r="J44" s="62"/>
      <c r="K44" s="60"/>
      <c r="L44" s="61"/>
      <c r="M44" s="62"/>
      <c r="N44" s="60"/>
      <c r="O44" s="61"/>
      <c r="P44" s="62"/>
      <c r="Q44" s="60"/>
      <c r="R44" s="61"/>
      <c r="S44" s="62"/>
      <c r="T44" s="60"/>
      <c r="U44" s="61"/>
      <c r="V44" s="62"/>
    </row>
    <row r="45" spans="1:22" ht="15" customHeight="1">
      <c r="A45" s="96" t="s">
        <v>232</v>
      </c>
      <c r="B45" s="89" t="s">
        <v>45</v>
      </c>
      <c r="C45" s="4"/>
      <c r="D45" s="299"/>
      <c r="E45" s="300"/>
      <c r="F45" s="301"/>
      <c r="G45" s="218"/>
      <c r="H45" s="60"/>
      <c r="I45" s="61"/>
      <c r="J45" s="62"/>
      <c r="K45" s="60"/>
      <c r="L45" s="61"/>
      <c r="M45" s="62"/>
      <c r="N45" s="60"/>
      <c r="O45" s="61"/>
      <c r="P45" s="62"/>
      <c r="Q45" s="60"/>
      <c r="R45" s="61"/>
      <c r="S45" s="62"/>
      <c r="T45" s="60"/>
      <c r="U45" s="61"/>
      <c r="V45" s="62"/>
    </row>
    <row r="46" spans="1:22" ht="15" customHeight="1">
      <c r="A46" s="98" t="s">
        <v>231</v>
      </c>
      <c r="B46" s="92" t="s">
        <v>44</v>
      </c>
      <c r="C46" s="81"/>
      <c r="D46" s="302"/>
      <c r="E46" s="303"/>
      <c r="F46" s="304"/>
      <c r="G46" s="218"/>
      <c r="H46" s="60"/>
      <c r="I46" s="61"/>
      <c r="J46" s="62"/>
      <c r="K46" s="60"/>
      <c r="L46" s="61"/>
      <c r="M46" s="62"/>
      <c r="N46" s="60"/>
      <c r="O46" s="61"/>
      <c r="P46" s="62"/>
      <c r="Q46" s="60"/>
      <c r="R46" s="61"/>
      <c r="S46" s="62"/>
      <c r="T46" s="60"/>
      <c r="U46" s="61"/>
      <c r="V46" s="62"/>
    </row>
    <row r="47" spans="1:22" ht="15" customHeight="1" thickBot="1">
      <c r="A47" s="95" t="s">
        <v>233</v>
      </c>
      <c r="B47" s="107" t="s">
        <v>46</v>
      </c>
      <c r="C47" s="91"/>
      <c r="D47" s="305"/>
      <c r="E47" s="306"/>
      <c r="F47" s="307"/>
      <c r="G47" s="218"/>
      <c r="H47" s="60"/>
      <c r="I47" s="61"/>
      <c r="J47" s="62"/>
      <c r="K47" s="60"/>
      <c r="L47" s="61"/>
      <c r="M47" s="62"/>
      <c r="N47" s="60"/>
      <c r="O47" s="61"/>
      <c r="P47" s="62"/>
      <c r="Q47" s="60"/>
      <c r="R47" s="61"/>
      <c r="S47" s="62"/>
      <c r="T47" s="60"/>
      <c r="U47" s="61"/>
      <c r="V47" s="62"/>
    </row>
    <row r="48" spans="1:22" ht="15" customHeight="1" thickBot="1">
      <c r="A48" s="287" t="str">
        <f>IFERROR((#REF!+D48+E48+F48)/#REF!,"")</f>
        <v/>
      </c>
      <c r="B48" s="87" t="s">
        <v>48</v>
      </c>
      <c r="C48" s="88"/>
      <c r="D48" s="35">
        <f>SUM(D43:D47)</f>
        <v>0</v>
      </c>
      <c r="E48" s="35">
        <f>SUM(E43:E47)</f>
        <v>0</v>
      </c>
      <c r="F48" s="231">
        <f>SUM(F43:F47)</f>
        <v>0</v>
      </c>
      <c r="G48" s="218"/>
      <c r="H48" s="60"/>
      <c r="I48" s="61"/>
      <c r="J48" s="62"/>
      <c r="K48" s="60"/>
      <c r="L48" s="61"/>
      <c r="M48" s="62"/>
      <c r="N48" s="60"/>
      <c r="O48" s="61"/>
      <c r="P48" s="62"/>
      <c r="Q48" s="60"/>
      <c r="R48" s="61"/>
      <c r="S48" s="62"/>
      <c r="T48" s="60"/>
      <c r="U48" s="61"/>
      <c r="V48" s="62"/>
    </row>
    <row r="49" spans="1:134" ht="15" customHeight="1">
      <c r="A49" s="129" t="s">
        <v>49</v>
      </c>
      <c r="B49" s="123" t="s">
        <v>259</v>
      </c>
      <c r="C49" s="124"/>
      <c r="D49" s="273"/>
      <c r="E49" s="273"/>
      <c r="F49" s="274"/>
      <c r="G49" s="218"/>
      <c r="H49" s="60"/>
      <c r="I49" s="61"/>
      <c r="J49" s="62"/>
      <c r="K49" s="60"/>
      <c r="L49" s="61"/>
      <c r="M49" s="62"/>
      <c r="N49" s="60"/>
      <c r="O49" s="61"/>
      <c r="P49" s="62"/>
      <c r="Q49" s="60"/>
      <c r="R49" s="61"/>
      <c r="S49" s="62"/>
      <c r="T49" s="60"/>
      <c r="U49" s="61"/>
      <c r="V49" s="62"/>
    </row>
    <row r="50" spans="1:134" ht="15" customHeight="1">
      <c r="A50" s="97" t="s">
        <v>235</v>
      </c>
      <c r="B50" s="89" t="s">
        <v>50</v>
      </c>
      <c r="C50" s="4"/>
      <c r="D50" s="285"/>
      <c r="E50" s="289"/>
      <c r="F50" s="286"/>
      <c r="G50" s="218"/>
      <c r="H50" s="60"/>
      <c r="I50" s="61"/>
      <c r="J50" s="62"/>
      <c r="K50" s="60"/>
      <c r="L50" s="61"/>
      <c r="M50" s="62"/>
      <c r="N50" s="60"/>
      <c r="O50" s="61"/>
      <c r="P50" s="62"/>
      <c r="Q50" s="60"/>
      <c r="R50" s="61"/>
      <c r="S50" s="62"/>
      <c r="T50" s="60"/>
      <c r="U50" s="61"/>
      <c r="V50" s="62"/>
    </row>
    <row r="51" spans="1:134" ht="15" customHeight="1">
      <c r="A51" s="97" t="s">
        <v>236</v>
      </c>
      <c r="B51" s="89" t="s">
        <v>51</v>
      </c>
      <c r="C51" s="4"/>
      <c r="D51" s="285"/>
      <c r="E51" s="289"/>
      <c r="F51" s="286"/>
      <c r="G51" s="218"/>
      <c r="H51" s="60"/>
      <c r="I51" s="61"/>
      <c r="J51" s="62"/>
      <c r="K51" s="60"/>
      <c r="L51" s="61"/>
      <c r="M51" s="62"/>
      <c r="N51" s="60"/>
      <c r="O51" s="61"/>
      <c r="P51" s="62"/>
      <c r="Q51" s="60"/>
      <c r="R51" s="61"/>
      <c r="S51" s="62"/>
      <c r="T51" s="60"/>
      <c r="U51" s="61"/>
      <c r="V51" s="62"/>
    </row>
    <row r="52" spans="1:134" ht="15" customHeight="1">
      <c r="A52" s="97" t="s">
        <v>237</v>
      </c>
      <c r="B52" s="89" t="s">
        <v>52</v>
      </c>
      <c r="C52" s="4"/>
      <c r="D52" s="285"/>
      <c r="E52" s="289"/>
      <c r="F52" s="286"/>
      <c r="G52" s="218"/>
      <c r="H52" s="60"/>
      <c r="I52" s="61"/>
      <c r="J52" s="62"/>
      <c r="K52" s="60"/>
      <c r="L52" s="61"/>
      <c r="M52" s="62"/>
      <c r="N52" s="60"/>
      <c r="O52" s="61"/>
      <c r="P52" s="62"/>
      <c r="Q52" s="60"/>
      <c r="R52" s="61"/>
      <c r="S52" s="62"/>
      <c r="T52" s="60"/>
      <c r="U52" s="61"/>
      <c r="V52" s="62"/>
    </row>
    <row r="53" spans="1:134" ht="15" customHeight="1">
      <c r="A53" s="97" t="s">
        <v>238</v>
      </c>
      <c r="B53" s="89" t="s">
        <v>173</v>
      </c>
      <c r="C53" s="4"/>
      <c r="D53" s="275"/>
      <c r="E53" s="276"/>
      <c r="F53" s="277"/>
      <c r="G53" s="218"/>
      <c r="H53" s="60"/>
      <c r="I53" s="61"/>
      <c r="J53" s="62"/>
      <c r="K53" s="60"/>
      <c r="L53" s="61"/>
      <c r="M53" s="62"/>
      <c r="N53" s="60"/>
      <c r="O53" s="61"/>
      <c r="P53" s="62"/>
      <c r="Q53" s="60"/>
      <c r="R53" s="61"/>
      <c r="S53" s="62"/>
      <c r="T53" s="60"/>
      <c r="U53" s="61"/>
      <c r="V53" s="62"/>
    </row>
    <row r="54" spans="1:134" ht="15" customHeight="1" thickBot="1">
      <c r="A54" s="95" t="s">
        <v>239</v>
      </c>
      <c r="B54" s="107" t="s">
        <v>53</v>
      </c>
      <c r="C54" s="100"/>
      <c r="D54" s="149"/>
      <c r="E54" s="189"/>
      <c r="F54" s="150"/>
      <c r="G54" s="218"/>
      <c r="H54" s="60"/>
      <c r="I54" s="61"/>
      <c r="J54" s="62"/>
      <c r="K54" s="60"/>
      <c r="L54" s="61"/>
      <c r="M54" s="62"/>
      <c r="N54" s="60"/>
      <c r="O54" s="61"/>
      <c r="P54" s="62"/>
      <c r="Q54" s="60"/>
      <c r="R54" s="61"/>
      <c r="S54" s="62"/>
      <c r="T54" s="60"/>
      <c r="U54" s="61"/>
      <c r="V54" s="62"/>
    </row>
    <row r="55" spans="1:134" ht="15" customHeight="1" thickBot="1">
      <c r="A55" s="287" t="str">
        <f>IFERROR((#REF!+D55+E55+F55)/#REF!,"")</f>
        <v/>
      </c>
      <c r="B55" s="87" t="s">
        <v>54</v>
      </c>
      <c r="C55" s="88"/>
      <c r="D55" s="99">
        <f>SUM(D50:D54)</f>
        <v>0</v>
      </c>
      <c r="E55" s="99">
        <f>SUM(E50:E54)</f>
        <v>0</v>
      </c>
      <c r="F55" s="233">
        <f>SUM(F50:F54)</f>
        <v>0</v>
      </c>
      <c r="G55" s="218"/>
      <c r="H55" s="60"/>
      <c r="I55" s="61"/>
      <c r="J55" s="62"/>
      <c r="K55" s="60"/>
      <c r="L55" s="61"/>
      <c r="M55" s="62"/>
      <c r="N55" s="60"/>
      <c r="O55" s="61"/>
      <c r="P55" s="62"/>
      <c r="Q55" s="60"/>
      <c r="R55" s="61"/>
      <c r="S55" s="62"/>
      <c r="T55" s="60"/>
      <c r="U55" s="61"/>
      <c r="V55" s="62"/>
    </row>
    <row r="56" spans="1:134" ht="15" customHeight="1">
      <c r="A56" s="129" t="s">
        <v>55</v>
      </c>
      <c r="B56" s="128" t="s">
        <v>56</v>
      </c>
      <c r="C56" s="124"/>
      <c r="D56" s="283"/>
      <c r="E56" s="283"/>
      <c r="F56" s="284"/>
      <c r="G56" s="218"/>
      <c r="H56" s="60"/>
      <c r="I56" s="61"/>
      <c r="J56" s="62"/>
      <c r="K56" s="60"/>
      <c r="L56" s="61"/>
      <c r="M56" s="62"/>
      <c r="N56" s="60"/>
      <c r="O56" s="61"/>
      <c r="P56" s="62"/>
      <c r="Q56" s="60"/>
      <c r="R56" s="61"/>
      <c r="S56" s="62"/>
      <c r="T56" s="60"/>
      <c r="U56" s="61"/>
      <c r="V56" s="62"/>
    </row>
    <row r="57" spans="1:134" s="12" customFormat="1">
      <c r="A57" s="96" t="s">
        <v>240</v>
      </c>
      <c r="B57" s="89" t="s">
        <v>57</v>
      </c>
      <c r="C57" s="10"/>
      <c r="D57" s="151"/>
      <c r="E57" s="190"/>
      <c r="F57" s="152"/>
      <c r="G57" s="221"/>
      <c r="H57" s="47"/>
      <c r="I57" s="48"/>
      <c r="J57" s="48"/>
      <c r="K57" s="47"/>
      <c r="L57" s="48"/>
      <c r="M57" s="48"/>
      <c r="N57" s="47"/>
      <c r="O57" s="48"/>
      <c r="P57" s="48"/>
      <c r="Q57" s="47"/>
      <c r="R57" s="48"/>
      <c r="S57" s="48"/>
      <c r="T57" s="47"/>
      <c r="U57" s="48"/>
      <c r="V57" s="48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64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</row>
    <row r="58" spans="1:134" ht="15" customHeight="1">
      <c r="A58" s="96" t="s">
        <v>241</v>
      </c>
      <c r="B58" s="89" t="s">
        <v>58</v>
      </c>
      <c r="C58" s="4"/>
      <c r="D58" s="285"/>
      <c r="E58" s="289"/>
      <c r="F58" s="286"/>
      <c r="G58" s="218"/>
      <c r="H58" s="60"/>
      <c r="I58" s="61"/>
      <c r="J58" s="62"/>
      <c r="K58" s="60"/>
      <c r="L58" s="61"/>
      <c r="M58" s="62"/>
      <c r="N58" s="60"/>
      <c r="O58" s="61"/>
      <c r="P58" s="62"/>
      <c r="Q58" s="60"/>
      <c r="R58" s="61"/>
      <c r="S58" s="62"/>
      <c r="T58" s="60"/>
      <c r="U58" s="61"/>
      <c r="V58" s="62"/>
    </row>
    <row r="59" spans="1:134" ht="15" customHeight="1">
      <c r="A59" s="97" t="s">
        <v>245</v>
      </c>
      <c r="B59" s="89" t="s">
        <v>60</v>
      </c>
      <c r="C59" s="4"/>
      <c r="D59" s="285"/>
      <c r="E59" s="289"/>
      <c r="F59" s="286"/>
      <c r="G59" s="218"/>
      <c r="H59" s="60"/>
      <c r="I59" s="61"/>
      <c r="J59" s="62"/>
      <c r="K59" s="60"/>
      <c r="L59" s="61"/>
      <c r="M59" s="62"/>
      <c r="N59" s="60"/>
      <c r="O59" s="61"/>
      <c r="P59" s="62"/>
      <c r="Q59" s="60"/>
      <c r="R59" s="61"/>
      <c r="S59" s="62"/>
      <c r="T59" s="60"/>
      <c r="U59" s="61"/>
      <c r="V59" s="62"/>
    </row>
    <row r="60" spans="1:134" ht="15" customHeight="1">
      <c r="A60" s="97" t="s">
        <v>242</v>
      </c>
      <c r="B60" s="89" t="s">
        <v>243</v>
      </c>
      <c r="C60" s="4"/>
      <c r="D60" s="285"/>
      <c r="E60" s="289"/>
      <c r="F60" s="286"/>
      <c r="G60" s="218"/>
      <c r="H60" s="60"/>
      <c r="I60" s="61"/>
      <c r="J60" s="62"/>
      <c r="K60" s="60"/>
      <c r="L60" s="61"/>
      <c r="M60" s="62"/>
      <c r="N60" s="60"/>
      <c r="O60" s="61"/>
      <c r="P60" s="62"/>
      <c r="Q60" s="60"/>
      <c r="R60" s="61"/>
      <c r="S60" s="62"/>
      <c r="T60" s="60"/>
      <c r="U60" s="61"/>
      <c r="V60" s="62"/>
    </row>
    <row r="61" spans="1:134" ht="15" customHeight="1">
      <c r="A61" s="97" t="s">
        <v>247</v>
      </c>
      <c r="B61" s="89" t="s">
        <v>62</v>
      </c>
      <c r="C61" s="4"/>
      <c r="D61" s="285"/>
      <c r="E61" s="289"/>
      <c r="F61" s="286"/>
      <c r="G61" s="218"/>
      <c r="H61" s="60"/>
      <c r="I61" s="61"/>
      <c r="J61" s="62"/>
      <c r="K61" s="60"/>
      <c r="L61" s="61"/>
      <c r="M61" s="62"/>
      <c r="N61" s="60"/>
      <c r="O61" s="61"/>
      <c r="P61" s="62"/>
      <c r="Q61" s="60"/>
      <c r="R61" s="61"/>
      <c r="S61" s="62"/>
      <c r="T61" s="60"/>
      <c r="U61" s="61"/>
      <c r="V61" s="62"/>
    </row>
    <row r="62" spans="1:134" ht="15" customHeight="1">
      <c r="A62" s="97" t="s">
        <v>248</v>
      </c>
      <c r="B62" s="89" t="s">
        <v>63</v>
      </c>
      <c r="C62" s="4"/>
      <c r="D62" s="285"/>
      <c r="E62" s="289"/>
      <c r="F62" s="286"/>
      <c r="G62" s="218"/>
      <c r="H62" s="60"/>
      <c r="I62" s="61"/>
      <c r="J62" s="62"/>
      <c r="K62" s="60"/>
      <c r="L62" s="61"/>
      <c r="M62" s="62"/>
      <c r="N62" s="60"/>
      <c r="O62" s="61"/>
      <c r="P62" s="62"/>
      <c r="Q62" s="60"/>
      <c r="R62" s="61"/>
      <c r="S62" s="62"/>
      <c r="T62" s="60"/>
      <c r="U62" s="61"/>
      <c r="V62" s="62"/>
    </row>
    <row r="63" spans="1:134" ht="15" customHeight="1">
      <c r="A63" s="97" t="s">
        <v>244</v>
      </c>
      <c r="B63" s="89" t="s">
        <v>59</v>
      </c>
      <c r="C63" s="4"/>
      <c r="D63" s="285"/>
      <c r="E63" s="289"/>
      <c r="F63" s="286"/>
      <c r="G63" s="218"/>
      <c r="H63" s="60"/>
      <c r="I63" s="61"/>
      <c r="J63" s="62"/>
      <c r="K63" s="60"/>
      <c r="L63" s="61"/>
      <c r="M63" s="62"/>
      <c r="N63" s="60"/>
      <c r="O63" s="61"/>
      <c r="P63" s="62"/>
      <c r="Q63" s="60"/>
      <c r="R63" s="61"/>
      <c r="S63" s="62"/>
      <c r="T63" s="60"/>
      <c r="U63" s="61"/>
      <c r="V63" s="62"/>
    </row>
    <row r="64" spans="1:134" ht="15" customHeight="1">
      <c r="A64" s="97" t="s">
        <v>246</v>
      </c>
      <c r="B64" s="89" t="s">
        <v>61</v>
      </c>
      <c r="C64" s="4"/>
      <c r="D64" s="285"/>
      <c r="E64" s="289"/>
      <c r="F64" s="286"/>
      <c r="G64" s="218"/>
      <c r="H64" s="60"/>
      <c r="I64" s="61"/>
      <c r="J64" s="62"/>
      <c r="K64" s="60"/>
      <c r="L64" s="61"/>
      <c r="M64" s="62"/>
      <c r="N64" s="60"/>
      <c r="O64" s="61"/>
      <c r="P64" s="62"/>
      <c r="Q64" s="60"/>
      <c r="R64" s="61"/>
      <c r="S64" s="62"/>
      <c r="T64" s="60"/>
      <c r="U64" s="61"/>
      <c r="V64" s="62"/>
    </row>
    <row r="65" spans="1:134" ht="15" customHeight="1">
      <c r="A65" s="97" t="s">
        <v>246</v>
      </c>
      <c r="B65" s="89" t="s">
        <v>64</v>
      </c>
      <c r="C65" s="4"/>
      <c r="D65" s="285"/>
      <c r="E65" s="289"/>
      <c r="F65" s="286"/>
      <c r="G65" s="218"/>
      <c r="H65" s="60"/>
      <c r="I65" s="61"/>
      <c r="J65" s="62"/>
      <c r="K65" s="60"/>
      <c r="L65" s="61"/>
      <c r="M65" s="62"/>
      <c r="N65" s="60"/>
      <c r="O65" s="61"/>
      <c r="P65" s="62"/>
      <c r="Q65" s="60"/>
      <c r="R65" s="61"/>
      <c r="S65" s="62"/>
      <c r="T65" s="60"/>
      <c r="U65" s="61"/>
      <c r="V65" s="62"/>
    </row>
    <row r="66" spans="1:134" ht="15" customHeight="1">
      <c r="A66" s="101" t="s">
        <v>249</v>
      </c>
      <c r="B66" s="92" t="s">
        <v>65</v>
      </c>
      <c r="C66" s="81"/>
      <c r="D66" s="293"/>
      <c r="E66" s="294"/>
      <c r="F66" s="295"/>
      <c r="G66" s="218"/>
      <c r="H66" s="60"/>
      <c r="I66" s="61"/>
      <c r="J66" s="62"/>
      <c r="K66" s="60"/>
      <c r="L66" s="61"/>
      <c r="M66" s="62"/>
      <c r="N66" s="60"/>
      <c r="O66" s="61"/>
      <c r="P66" s="62"/>
      <c r="Q66" s="60"/>
      <c r="R66" s="61"/>
      <c r="S66" s="62"/>
      <c r="T66" s="60"/>
      <c r="U66" s="61"/>
      <c r="V66" s="62"/>
    </row>
    <row r="67" spans="1:134" ht="15" customHeight="1">
      <c r="A67" s="97" t="s">
        <v>250</v>
      </c>
      <c r="B67" s="89" t="s">
        <v>66</v>
      </c>
      <c r="C67" s="4"/>
      <c r="D67" s="290"/>
      <c r="E67" s="291"/>
      <c r="F67" s="292"/>
      <c r="G67" s="218"/>
      <c r="H67" s="60"/>
      <c r="I67" s="61"/>
      <c r="J67" s="62"/>
      <c r="K67" s="60"/>
      <c r="L67" s="61"/>
      <c r="M67" s="62"/>
      <c r="N67" s="60"/>
      <c r="O67" s="61"/>
      <c r="P67" s="62"/>
      <c r="Q67" s="60"/>
      <c r="R67" s="61"/>
      <c r="S67" s="62"/>
      <c r="T67" s="60"/>
      <c r="U67" s="61"/>
      <c r="V67" s="62"/>
    </row>
    <row r="68" spans="1:134" ht="15" customHeight="1">
      <c r="A68" s="97" t="s">
        <v>251</v>
      </c>
      <c r="B68" s="89" t="s">
        <v>67</v>
      </c>
      <c r="C68" s="4"/>
      <c r="D68" s="290"/>
      <c r="E68" s="291"/>
      <c r="F68" s="292"/>
      <c r="G68" s="218"/>
      <c r="H68" s="60"/>
      <c r="I68" s="61"/>
      <c r="J68" s="62"/>
      <c r="K68" s="60"/>
      <c r="L68" s="61"/>
      <c r="M68" s="62"/>
      <c r="N68" s="60"/>
      <c r="O68" s="61"/>
      <c r="P68" s="62"/>
      <c r="Q68" s="60"/>
      <c r="R68" s="61"/>
      <c r="S68" s="62"/>
      <c r="T68" s="60"/>
      <c r="U68" s="61"/>
      <c r="V68" s="62"/>
    </row>
    <row r="69" spans="1:134" ht="15" customHeight="1">
      <c r="A69" s="97" t="s">
        <v>252</v>
      </c>
      <c r="B69" s="89" t="s">
        <v>171</v>
      </c>
      <c r="C69" s="4"/>
      <c r="D69" s="290"/>
      <c r="E69" s="291"/>
      <c r="F69" s="292"/>
      <c r="G69" s="218"/>
      <c r="H69" s="60"/>
      <c r="I69" s="61"/>
      <c r="J69" s="62"/>
      <c r="K69" s="60"/>
      <c r="L69" s="61"/>
      <c r="M69" s="62"/>
      <c r="N69" s="60"/>
      <c r="O69" s="61"/>
      <c r="P69" s="62"/>
      <c r="Q69" s="60"/>
      <c r="R69" s="61"/>
      <c r="S69" s="62"/>
      <c r="T69" s="60"/>
      <c r="U69" s="61"/>
      <c r="V69" s="62"/>
    </row>
    <row r="70" spans="1:134" ht="15" customHeight="1" thickBot="1">
      <c r="A70" s="102" t="s">
        <v>253</v>
      </c>
      <c r="B70" s="107" t="s">
        <v>68</v>
      </c>
      <c r="C70" s="91"/>
      <c r="D70" s="296">
        <v>600</v>
      </c>
      <c r="E70" s="297"/>
      <c r="F70" s="298"/>
      <c r="G70" s="218"/>
      <c r="H70" s="60"/>
      <c r="I70" s="61"/>
      <c r="J70" s="62"/>
      <c r="K70" s="60"/>
      <c r="L70" s="61"/>
      <c r="M70" s="62"/>
      <c r="N70" s="60"/>
      <c r="O70" s="61"/>
      <c r="P70" s="62"/>
      <c r="Q70" s="60"/>
      <c r="R70" s="61"/>
      <c r="S70" s="62"/>
      <c r="T70" s="60"/>
      <c r="U70" s="61"/>
      <c r="V70" s="62"/>
    </row>
    <row r="71" spans="1:134" s="5" customFormat="1" ht="15" customHeight="1" thickBot="1">
      <c r="A71" s="281" t="str">
        <f>IFERROR((#REF!+D71+E71+F71)/#REF!,"")</f>
        <v/>
      </c>
      <c r="B71" s="90" t="s">
        <v>69</v>
      </c>
      <c r="C71" s="86"/>
      <c r="D71" s="85">
        <f>SUM(D57:D70)</f>
        <v>600</v>
      </c>
      <c r="E71" s="85">
        <f>SUM(E57:E70)</f>
        <v>0</v>
      </c>
      <c r="F71" s="234">
        <f>SUM(F57:F70)</f>
        <v>0</v>
      </c>
      <c r="G71" s="218"/>
      <c r="H71" s="60"/>
      <c r="I71" s="61"/>
      <c r="J71" s="62"/>
      <c r="K71" s="60"/>
      <c r="L71" s="61"/>
      <c r="M71" s="62"/>
      <c r="N71" s="60"/>
      <c r="O71" s="61"/>
      <c r="P71" s="62"/>
      <c r="Q71" s="60"/>
      <c r="R71" s="61"/>
      <c r="S71" s="62"/>
      <c r="T71" s="60"/>
      <c r="U71" s="61"/>
      <c r="V71" s="62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</row>
    <row r="72" spans="1:134" ht="15" customHeight="1">
      <c r="A72" s="129" t="s">
        <v>70</v>
      </c>
      <c r="B72" s="126" t="s">
        <v>254</v>
      </c>
      <c r="C72" s="124"/>
      <c r="D72" s="273"/>
      <c r="E72" s="273"/>
      <c r="F72" s="274"/>
      <c r="G72" s="218"/>
      <c r="H72" s="60"/>
      <c r="I72" s="61"/>
      <c r="J72" s="62"/>
      <c r="K72" s="60"/>
      <c r="L72" s="61"/>
      <c r="M72" s="62"/>
      <c r="N72" s="60"/>
      <c r="O72" s="61"/>
      <c r="P72" s="62"/>
      <c r="Q72" s="60"/>
      <c r="R72" s="61"/>
      <c r="S72" s="62"/>
      <c r="T72" s="60"/>
      <c r="U72" s="61"/>
      <c r="V72" s="62"/>
    </row>
    <row r="73" spans="1:134" ht="15" customHeight="1">
      <c r="A73" s="97" t="s">
        <v>260</v>
      </c>
      <c r="B73" s="89" t="s">
        <v>71</v>
      </c>
      <c r="C73" s="4"/>
      <c r="D73" s="285"/>
      <c r="E73" s="308"/>
      <c r="F73" s="286"/>
      <c r="G73" s="218"/>
      <c r="H73" s="60"/>
      <c r="I73" s="61"/>
      <c r="J73" s="62"/>
      <c r="K73" s="60"/>
      <c r="L73" s="61"/>
      <c r="M73" s="62"/>
      <c r="N73" s="60"/>
      <c r="O73" s="61"/>
      <c r="P73" s="62"/>
      <c r="Q73" s="60"/>
      <c r="R73" s="61"/>
      <c r="S73" s="62"/>
      <c r="T73" s="60"/>
      <c r="U73" s="61"/>
      <c r="V73" s="62"/>
    </row>
    <row r="74" spans="1:134" ht="15" customHeight="1">
      <c r="A74" s="97" t="s">
        <v>264</v>
      </c>
      <c r="B74" s="89" t="s">
        <v>75</v>
      </c>
      <c r="C74" s="4"/>
      <c r="D74" s="285"/>
      <c r="E74" s="308"/>
      <c r="F74" s="286"/>
      <c r="G74" s="218"/>
      <c r="H74" s="60"/>
      <c r="I74" s="61"/>
      <c r="J74" s="62"/>
      <c r="K74" s="60"/>
      <c r="L74" s="61"/>
      <c r="M74" s="62"/>
      <c r="N74" s="60"/>
      <c r="O74" s="61"/>
      <c r="P74" s="62"/>
      <c r="Q74" s="60"/>
      <c r="R74" s="61"/>
      <c r="S74" s="62"/>
      <c r="T74" s="60"/>
      <c r="U74" s="61"/>
      <c r="V74" s="62"/>
    </row>
    <row r="75" spans="1:134" ht="15" customHeight="1">
      <c r="A75" s="97" t="s">
        <v>262</v>
      </c>
      <c r="B75" s="89" t="s">
        <v>73</v>
      </c>
      <c r="C75" s="4"/>
      <c r="D75" s="285"/>
      <c r="E75" s="308"/>
      <c r="F75" s="286"/>
      <c r="G75" s="218"/>
      <c r="H75" s="60"/>
      <c r="I75" s="61"/>
      <c r="J75" s="62"/>
      <c r="K75" s="60"/>
      <c r="L75" s="61"/>
      <c r="M75" s="62"/>
      <c r="N75" s="60"/>
      <c r="O75" s="61"/>
      <c r="P75" s="62"/>
      <c r="Q75" s="60"/>
      <c r="R75" s="61"/>
      <c r="S75" s="62"/>
      <c r="T75" s="60"/>
      <c r="U75" s="61"/>
      <c r="V75" s="62"/>
    </row>
    <row r="76" spans="1:134" ht="15" customHeight="1">
      <c r="A76" s="97" t="s">
        <v>268</v>
      </c>
      <c r="B76" s="89" t="s">
        <v>78</v>
      </c>
      <c r="C76" s="4"/>
      <c r="D76" s="285"/>
      <c r="E76" s="308"/>
      <c r="F76" s="286"/>
      <c r="G76" s="218"/>
      <c r="H76" s="60"/>
      <c r="I76" s="61"/>
      <c r="J76" s="62"/>
      <c r="K76" s="60"/>
      <c r="L76" s="61"/>
      <c r="M76" s="62"/>
      <c r="N76" s="60"/>
      <c r="O76" s="61"/>
      <c r="P76" s="62"/>
      <c r="Q76" s="60"/>
      <c r="R76" s="61"/>
      <c r="S76" s="62"/>
      <c r="T76" s="60"/>
      <c r="U76" s="61"/>
      <c r="V76" s="62"/>
    </row>
    <row r="77" spans="1:134" ht="15" customHeight="1">
      <c r="A77" s="97" t="s">
        <v>265</v>
      </c>
      <c r="B77" s="89" t="s">
        <v>76</v>
      </c>
      <c r="C77" s="4"/>
      <c r="D77" s="285"/>
      <c r="E77" s="308"/>
      <c r="F77" s="286"/>
      <c r="G77" s="218"/>
      <c r="H77" s="60"/>
      <c r="I77" s="61"/>
      <c r="J77" s="62"/>
      <c r="K77" s="60"/>
      <c r="L77" s="61"/>
      <c r="M77" s="62"/>
      <c r="N77" s="60"/>
      <c r="O77" s="61"/>
      <c r="P77" s="62"/>
      <c r="Q77" s="60"/>
      <c r="R77" s="61"/>
      <c r="S77" s="62"/>
      <c r="T77" s="60"/>
      <c r="U77" s="61"/>
      <c r="V77" s="62"/>
    </row>
    <row r="78" spans="1:134" ht="15" customHeight="1">
      <c r="A78" s="97" t="s">
        <v>266</v>
      </c>
      <c r="B78" s="89" t="s">
        <v>77</v>
      </c>
      <c r="C78" s="4"/>
      <c r="D78" s="285"/>
      <c r="E78" s="308"/>
      <c r="F78" s="286"/>
      <c r="G78" s="218"/>
      <c r="H78" s="60"/>
      <c r="I78" s="61"/>
      <c r="J78" s="62"/>
      <c r="K78" s="60"/>
      <c r="L78" s="61"/>
      <c r="M78" s="62"/>
      <c r="N78" s="60"/>
      <c r="O78" s="61"/>
      <c r="P78" s="62"/>
      <c r="Q78" s="60"/>
      <c r="R78" s="61"/>
      <c r="S78" s="62"/>
      <c r="T78" s="60"/>
      <c r="U78" s="61"/>
      <c r="V78" s="62"/>
    </row>
    <row r="79" spans="1:134" ht="15" customHeight="1">
      <c r="A79" s="97" t="s">
        <v>261</v>
      </c>
      <c r="B79" s="89" t="s">
        <v>72</v>
      </c>
      <c r="C79" s="4"/>
      <c r="D79" s="285"/>
      <c r="E79" s="308"/>
      <c r="F79" s="286"/>
      <c r="G79" s="218"/>
      <c r="H79" s="60"/>
      <c r="I79" s="61"/>
      <c r="J79" s="62"/>
      <c r="K79" s="60"/>
      <c r="L79" s="61"/>
      <c r="M79" s="62"/>
      <c r="N79" s="60"/>
      <c r="O79" s="61"/>
      <c r="P79" s="62"/>
      <c r="Q79" s="60"/>
      <c r="R79" s="61"/>
      <c r="S79" s="62"/>
      <c r="T79" s="60"/>
      <c r="U79" s="61"/>
      <c r="V79" s="62"/>
    </row>
    <row r="80" spans="1:134" ht="15" customHeight="1">
      <c r="A80" s="97" t="s">
        <v>263</v>
      </c>
      <c r="B80" s="89" t="s">
        <v>74</v>
      </c>
      <c r="C80" s="4"/>
      <c r="D80" s="285"/>
      <c r="E80" s="308"/>
      <c r="F80" s="286"/>
      <c r="G80" s="218"/>
      <c r="H80" s="60"/>
      <c r="I80" s="61"/>
      <c r="J80" s="62"/>
      <c r="K80" s="60"/>
      <c r="L80" s="61"/>
      <c r="M80" s="62"/>
      <c r="N80" s="60"/>
      <c r="O80" s="61"/>
      <c r="P80" s="62"/>
      <c r="Q80" s="60"/>
      <c r="R80" s="61"/>
      <c r="S80" s="62"/>
      <c r="T80" s="60"/>
      <c r="U80" s="61"/>
      <c r="V80" s="62"/>
    </row>
    <row r="81" spans="1:134" ht="15" customHeight="1">
      <c r="A81" s="97" t="s">
        <v>292</v>
      </c>
      <c r="B81" s="89" t="s">
        <v>109</v>
      </c>
      <c r="C81" s="4"/>
      <c r="D81" s="290"/>
      <c r="E81" s="309"/>
      <c r="F81" s="292"/>
      <c r="G81" s="218"/>
      <c r="H81" s="60"/>
      <c r="I81" s="61"/>
      <c r="J81" s="62"/>
      <c r="K81" s="60"/>
      <c r="L81" s="61"/>
      <c r="M81" s="62"/>
      <c r="N81" s="60"/>
      <c r="O81" s="61"/>
      <c r="P81" s="62"/>
      <c r="Q81" s="60"/>
      <c r="R81" s="61"/>
      <c r="S81" s="62"/>
      <c r="T81" s="60"/>
      <c r="U81" s="61"/>
      <c r="V81" s="62"/>
    </row>
    <row r="82" spans="1:134" s="5" customFormat="1" ht="15" customHeight="1" thickBot="1">
      <c r="A82" s="102" t="s">
        <v>267</v>
      </c>
      <c r="B82" s="107" t="s">
        <v>79</v>
      </c>
      <c r="C82" s="91"/>
      <c r="D82" s="278"/>
      <c r="E82" s="310"/>
      <c r="F82" s="280"/>
      <c r="G82" s="218"/>
      <c r="H82" s="60"/>
      <c r="I82" s="61"/>
      <c r="J82" s="62"/>
      <c r="K82" s="60"/>
      <c r="L82" s="61"/>
      <c r="M82" s="62"/>
      <c r="N82" s="60"/>
      <c r="O82" s="61"/>
      <c r="P82" s="62"/>
      <c r="Q82" s="60"/>
      <c r="R82" s="61"/>
      <c r="S82" s="62"/>
      <c r="T82" s="60"/>
      <c r="U82" s="61"/>
      <c r="V82" s="62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</row>
    <row r="83" spans="1:134" s="5" customFormat="1" ht="15" customHeight="1" thickBot="1">
      <c r="A83" s="281" t="str">
        <f>IFERROR((#REF!+D83+E83+F83)/#REF!,"")</f>
        <v/>
      </c>
      <c r="B83" s="90" t="s">
        <v>80</v>
      </c>
      <c r="C83" s="86"/>
      <c r="D83" s="85">
        <f>SUM(D73:D82)</f>
        <v>0</v>
      </c>
      <c r="E83" s="85">
        <f>SUM(E73:E82)</f>
        <v>0</v>
      </c>
      <c r="F83" s="234">
        <f>SUM(F73:F82)</f>
        <v>0</v>
      </c>
      <c r="G83" s="218"/>
      <c r="H83" s="60"/>
      <c r="I83" s="61"/>
      <c r="J83" s="62"/>
      <c r="K83" s="60"/>
      <c r="L83" s="61"/>
      <c r="M83" s="62"/>
      <c r="N83" s="60"/>
      <c r="O83" s="61"/>
      <c r="P83" s="62"/>
      <c r="Q83" s="60"/>
      <c r="R83" s="61"/>
      <c r="S83" s="62"/>
      <c r="T83" s="60"/>
      <c r="U83" s="61"/>
      <c r="V83" s="62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</row>
    <row r="84" spans="1:134" ht="15" customHeight="1">
      <c r="A84" s="129" t="s">
        <v>81</v>
      </c>
      <c r="B84" s="126" t="s">
        <v>82</v>
      </c>
      <c r="C84" s="124"/>
      <c r="D84" s="273"/>
      <c r="E84" s="273"/>
      <c r="F84" s="274"/>
      <c r="G84" s="218"/>
      <c r="H84" s="60"/>
      <c r="I84" s="61"/>
      <c r="J84" s="62"/>
      <c r="K84" s="60"/>
      <c r="L84" s="61"/>
      <c r="M84" s="62"/>
      <c r="N84" s="60"/>
      <c r="O84" s="61"/>
      <c r="P84" s="62"/>
      <c r="Q84" s="60"/>
      <c r="R84" s="61"/>
      <c r="S84" s="62"/>
      <c r="T84" s="60"/>
      <c r="U84" s="61"/>
      <c r="V84" s="62"/>
    </row>
    <row r="85" spans="1:134" ht="15" customHeight="1">
      <c r="A85" s="97" t="s">
        <v>269</v>
      </c>
      <c r="B85" s="89" t="s">
        <v>83</v>
      </c>
      <c r="C85" s="4"/>
      <c r="D85" s="285"/>
      <c r="E85" s="289"/>
      <c r="F85" s="286"/>
      <c r="G85" s="218"/>
      <c r="H85" s="60"/>
      <c r="I85" s="61"/>
      <c r="J85" s="62"/>
      <c r="K85" s="60"/>
      <c r="L85" s="61"/>
      <c r="M85" s="62"/>
      <c r="N85" s="60"/>
      <c r="O85" s="61"/>
      <c r="P85" s="62"/>
      <c r="Q85" s="60"/>
      <c r="R85" s="61"/>
      <c r="S85" s="62"/>
      <c r="T85" s="60"/>
      <c r="U85" s="61"/>
      <c r="V85" s="62"/>
    </row>
    <row r="86" spans="1:134" ht="15" customHeight="1">
      <c r="A86" s="97" t="s">
        <v>270</v>
      </c>
      <c r="B86" s="13" t="s">
        <v>84</v>
      </c>
      <c r="C86" s="4"/>
      <c r="D86" s="285"/>
      <c r="E86" s="289"/>
      <c r="F86" s="286"/>
      <c r="G86" s="218"/>
      <c r="H86" s="60"/>
      <c r="I86" s="61"/>
      <c r="J86" s="62"/>
      <c r="K86" s="60"/>
      <c r="L86" s="61"/>
      <c r="M86" s="62"/>
      <c r="N86" s="60"/>
      <c r="O86" s="61"/>
      <c r="P86" s="62"/>
      <c r="Q86" s="60"/>
      <c r="R86" s="61"/>
      <c r="S86" s="62"/>
      <c r="T86" s="60"/>
      <c r="U86" s="61"/>
      <c r="V86" s="62"/>
    </row>
    <row r="87" spans="1:134" ht="15" customHeight="1">
      <c r="A87" s="97" t="s">
        <v>271</v>
      </c>
      <c r="B87" s="89" t="s">
        <v>85</v>
      </c>
      <c r="C87" s="4"/>
      <c r="D87" s="285"/>
      <c r="E87" s="289"/>
      <c r="F87" s="286"/>
      <c r="G87" s="218"/>
      <c r="H87" s="60"/>
      <c r="I87" s="61"/>
      <c r="J87" s="62"/>
      <c r="K87" s="60"/>
      <c r="L87" s="61"/>
      <c r="M87" s="62"/>
      <c r="N87" s="60"/>
      <c r="O87" s="61"/>
      <c r="P87" s="62"/>
      <c r="Q87" s="60"/>
      <c r="R87" s="61"/>
      <c r="S87" s="62"/>
      <c r="T87" s="60"/>
      <c r="U87" s="61"/>
      <c r="V87" s="62"/>
    </row>
    <row r="88" spans="1:134" ht="15" customHeight="1">
      <c r="A88" s="97" t="s">
        <v>272</v>
      </c>
      <c r="B88" s="89" t="s">
        <v>86</v>
      </c>
      <c r="C88" s="4"/>
      <c r="D88" s="285"/>
      <c r="E88" s="289"/>
      <c r="F88" s="286"/>
      <c r="G88" s="218"/>
      <c r="H88" s="60"/>
      <c r="I88" s="61"/>
      <c r="J88" s="62"/>
      <c r="K88" s="60"/>
      <c r="L88" s="61"/>
      <c r="M88" s="62"/>
      <c r="N88" s="60"/>
      <c r="O88" s="61"/>
      <c r="P88" s="62"/>
      <c r="Q88" s="60"/>
      <c r="R88" s="61"/>
      <c r="S88" s="62"/>
      <c r="T88" s="60"/>
      <c r="U88" s="61"/>
      <c r="V88" s="62"/>
    </row>
    <row r="89" spans="1:134" ht="15" customHeight="1">
      <c r="A89" s="97" t="s">
        <v>273</v>
      </c>
      <c r="B89" s="89" t="s">
        <v>87</v>
      </c>
      <c r="C89" s="4"/>
      <c r="D89" s="285"/>
      <c r="E89" s="289"/>
      <c r="F89" s="286"/>
      <c r="G89" s="218"/>
      <c r="H89" s="60"/>
      <c r="I89" s="61"/>
      <c r="J89" s="62"/>
      <c r="K89" s="60"/>
      <c r="L89" s="61"/>
      <c r="M89" s="62"/>
      <c r="N89" s="60"/>
      <c r="O89" s="61"/>
      <c r="P89" s="62"/>
      <c r="Q89" s="60"/>
      <c r="R89" s="61"/>
      <c r="S89" s="62"/>
      <c r="T89" s="60"/>
      <c r="U89" s="61"/>
      <c r="V89" s="62"/>
    </row>
    <row r="90" spans="1:134" ht="15" customHeight="1">
      <c r="A90" s="97" t="s">
        <v>274</v>
      </c>
      <c r="B90" s="89" t="s">
        <v>88</v>
      </c>
      <c r="C90" s="4"/>
      <c r="D90" s="285"/>
      <c r="E90" s="289"/>
      <c r="F90" s="286"/>
      <c r="G90" s="218"/>
      <c r="H90" s="60"/>
      <c r="I90" s="61"/>
      <c r="J90" s="62"/>
      <c r="K90" s="60"/>
      <c r="L90" s="61"/>
      <c r="M90" s="62"/>
      <c r="N90" s="60"/>
      <c r="O90" s="61"/>
      <c r="P90" s="62"/>
      <c r="Q90" s="60"/>
      <c r="R90" s="61"/>
      <c r="S90" s="62"/>
      <c r="T90" s="60"/>
      <c r="U90" s="61"/>
      <c r="V90" s="62"/>
    </row>
    <row r="91" spans="1:134" ht="15" customHeight="1">
      <c r="A91" s="97" t="s">
        <v>275</v>
      </c>
      <c r="B91" s="89" t="s">
        <v>89</v>
      </c>
      <c r="C91" s="4"/>
      <c r="D91" s="285"/>
      <c r="E91" s="289"/>
      <c r="F91" s="286"/>
      <c r="G91" s="218"/>
      <c r="H91" s="60"/>
      <c r="I91" s="61"/>
      <c r="J91" s="62"/>
      <c r="K91" s="60"/>
      <c r="L91" s="61"/>
      <c r="M91" s="62"/>
      <c r="N91" s="60"/>
      <c r="O91" s="61"/>
      <c r="P91" s="62"/>
      <c r="Q91" s="60"/>
      <c r="R91" s="61"/>
      <c r="S91" s="62"/>
      <c r="T91" s="60"/>
      <c r="U91" s="61"/>
      <c r="V91" s="62"/>
    </row>
    <row r="92" spans="1:134" ht="15" customHeight="1">
      <c r="A92" s="97" t="s">
        <v>276</v>
      </c>
      <c r="B92" s="89" t="s">
        <v>90</v>
      </c>
      <c r="C92" s="4"/>
      <c r="D92" s="285"/>
      <c r="E92" s="289"/>
      <c r="F92" s="286"/>
      <c r="G92" s="218"/>
      <c r="H92" s="60"/>
      <c r="I92" s="61"/>
      <c r="J92" s="62"/>
      <c r="K92" s="60"/>
      <c r="L92" s="61"/>
      <c r="M92" s="62"/>
      <c r="N92" s="60"/>
      <c r="O92" s="61"/>
      <c r="P92" s="62"/>
      <c r="Q92" s="60"/>
      <c r="R92" s="61"/>
      <c r="S92" s="62"/>
      <c r="T92" s="60"/>
      <c r="U92" s="61"/>
      <c r="V92" s="62"/>
    </row>
    <row r="93" spans="1:134" ht="15" customHeight="1">
      <c r="A93" s="97" t="s">
        <v>277</v>
      </c>
      <c r="B93" s="311" t="s">
        <v>182</v>
      </c>
      <c r="C93" s="4"/>
      <c r="D93" s="285"/>
      <c r="E93" s="289"/>
      <c r="F93" s="286"/>
      <c r="G93" s="218"/>
      <c r="H93" s="60"/>
      <c r="I93" s="61"/>
      <c r="J93" s="62"/>
      <c r="K93" s="60"/>
      <c r="L93" s="61"/>
      <c r="M93" s="62"/>
      <c r="N93" s="60"/>
      <c r="O93" s="61"/>
      <c r="P93" s="62"/>
      <c r="Q93" s="60"/>
      <c r="R93" s="61"/>
      <c r="S93" s="62"/>
      <c r="T93" s="60"/>
      <c r="U93" s="61"/>
      <c r="V93" s="62"/>
    </row>
    <row r="94" spans="1:134" ht="15" customHeight="1">
      <c r="A94" s="97" t="s">
        <v>278</v>
      </c>
      <c r="B94" s="89" t="s">
        <v>92</v>
      </c>
      <c r="C94" s="4"/>
      <c r="D94" s="285"/>
      <c r="E94" s="289"/>
      <c r="F94" s="286"/>
      <c r="G94" s="218"/>
      <c r="H94" s="60"/>
      <c r="I94" s="61"/>
      <c r="J94" s="62"/>
      <c r="K94" s="60"/>
      <c r="L94" s="61"/>
      <c r="M94" s="62"/>
      <c r="N94" s="60"/>
      <c r="O94" s="61"/>
      <c r="P94" s="62"/>
      <c r="Q94" s="60"/>
      <c r="R94" s="61"/>
      <c r="S94" s="62"/>
      <c r="T94" s="60"/>
      <c r="U94" s="61"/>
      <c r="V94" s="62"/>
    </row>
    <row r="95" spans="1:134" ht="15" customHeight="1">
      <c r="A95" s="97" t="s">
        <v>281</v>
      </c>
      <c r="B95" s="89" t="s">
        <v>91</v>
      </c>
      <c r="C95" s="4"/>
      <c r="D95" s="285"/>
      <c r="E95" s="289"/>
      <c r="F95" s="286"/>
      <c r="G95" s="218"/>
      <c r="H95" s="60"/>
      <c r="I95" s="61"/>
      <c r="J95" s="62"/>
      <c r="K95" s="60"/>
      <c r="L95" s="61"/>
      <c r="M95" s="62"/>
      <c r="N95" s="60"/>
      <c r="O95" s="61"/>
      <c r="P95" s="62"/>
      <c r="Q95" s="60"/>
      <c r="R95" s="61"/>
      <c r="S95" s="62"/>
      <c r="T95" s="60"/>
      <c r="U95" s="61"/>
      <c r="V95" s="62"/>
    </row>
    <row r="96" spans="1:134" ht="15" customHeight="1">
      <c r="A96" s="97" t="s">
        <v>279</v>
      </c>
      <c r="B96" s="89" t="s">
        <v>94</v>
      </c>
      <c r="C96" s="4"/>
      <c r="D96" s="285"/>
      <c r="E96" s="289"/>
      <c r="F96" s="286"/>
      <c r="G96" s="218"/>
      <c r="H96" s="60"/>
      <c r="I96" s="61"/>
      <c r="J96" s="62"/>
      <c r="K96" s="60"/>
      <c r="L96" s="61"/>
      <c r="M96" s="62"/>
      <c r="N96" s="60"/>
      <c r="O96" s="61"/>
      <c r="P96" s="62"/>
      <c r="Q96" s="60"/>
      <c r="R96" s="61"/>
      <c r="S96" s="62"/>
      <c r="T96" s="60"/>
      <c r="U96" s="61"/>
      <c r="V96" s="62"/>
    </row>
    <row r="97" spans="1:134" s="5" customFormat="1" ht="15" customHeight="1" thickBot="1">
      <c r="A97" s="102" t="s">
        <v>280</v>
      </c>
      <c r="B97" s="107" t="s">
        <v>95</v>
      </c>
      <c r="C97" s="91"/>
      <c r="D97" s="278"/>
      <c r="E97" s="279"/>
      <c r="F97" s="280"/>
      <c r="G97" s="218"/>
      <c r="H97" s="60"/>
      <c r="I97" s="61"/>
      <c r="J97" s="62"/>
      <c r="K97" s="60"/>
      <c r="L97" s="61"/>
      <c r="M97" s="62"/>
      <c r="N97" s="60"/>
      <c r="O97" s="61"/>
      <c r="P97" s="62"/>
      <c r="Q97" s="60"/>
      <c r="R97" s="61"/>
      <c r="S97" s="62"/>
      <c r="T97" s="60"/>
      <c r="U97" s="61"/>
      <c r="V97" s="62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</row>
    <row r="98" spans="1:134" s="5" customFormat="1" ht="15" customHeight="1" thickBot="1">
      <c r="A98" s="281" t="str">
        <f>IFERROR((#REF!+D98+E98+F98)/#REF!,"")</f>
        <v/>
      </c>
      <c r="B98" s="90" t="s">
        <v>96</v>
      </c>
      <c r="C98" s="86"/>
      <c r="D98" s="85">
        <f>SUM(D85:D97)</f>
        <v>0</v>
      </c>
      <c r="E98" s="85">
        <f>SUM(E85:E97)</f>
        <v>0</v>
      </c>
      <c r="F98" s="234">
        <f>SUM(F85:F97)</f>
        <v>0</v>
      </c>
      <c r="G98" s="218"/>
      <c r="H98" s="60"/>
      <c r="I98" s="61"/>
      <c r="J98" s="62"/>
      <c r="K98" s="60"/>
      <c r="L98" s="61"/>
      <c r="M98" s="62"/>
      <c r="N98" s="60"/>
      <c r="O98" s="61"/>
      <c r="P98" s="62"/>
      <c r="Q98" s="60"/>
      <c r="R98" s="61"/>
      <c r="S98" s="62"/>
      <c r="T98" s="60"/>
      <c r="U98" s="61"/>
      <c r="V98" s="62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63"/>
      <c r="DD98" s="63"/>
      <c r="DE98" s="63"/>
      <c r="DF98" s="63"/>
      <c r="DG98" s="63"/>
      <c r="DH98" s="63"/>
      <c r="DI98" s="63"/>
      <c r="DJ98" s="63"/>
      <c r="DK98" s="63"/>
      <c r="DL98" s="63"/>
      <c r="DM98" s="63"/>
      <c r="DN98" s="63"/>
      <c r="DO98" s="63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3"/>
      <c r="EC98" s="63"/>
      <c r="ED98" s="63"/>
    </row>
    <row r="99" spans="1:134" ht="15" customHeight="1">
      <c r="A99" s="129" t="s">
        <v>97</v>
      </c>
      <c r="B99" s="126" t="s">
        <v>98</v>
      </c>
      <c r="C99" s="124"/>
      <c r="D99" s="273"/>
      <c r="E99" s="273"/>
      <c r="F99" s="274"/>
      <c r="G99" s="218"/>
      <c r="H99" s="60"/>
      <c r="I99" s="61"/>
      <c r="J99" s="62"/>
      <c r="K99" s="60"/>
      <c r="L99" s="61"/>
      <c r="M99" s="62"/>
      <c r="N99" s="60"/>
      <c r="O99" s="61"/>
      <c r="P99" s="62"/>
      <c r="Q99" s="60"/>
      <c r="R99" s="61"/>
      <c r="S99" s="62"/>
      <c r="T99" s="60"/>
      <c r="U99" s="61"/>
      <c r="V99" s="62"/>
    </row>
    <row r="100" spans="1:134" ht="15" customHeight="1">
      <c r="A100" s="97" t="s">
        <v>283</v>
      </c>
      <c r="B100" s="89" t="s">
        <v>99</v>
      </c>
      <c r="C100" s="4"/>
      <c r="D100" s="285"/>
      <c r="E100" s="289"/>
      <c r="F100" s="286"/>
      <c r="G100" s="218"/>
      <c r="H100" s="60"/>
      <c r="I100" s="61"/>
      <c r="J100" s="62"/>
      <c r="K100" s="60"/>
      <c r="L100" s="61"/>
      <c r="M100" s="62"/>
      <c r="N100" s="60"/>
      <c r="O100" s="61"/>
      <c r="P100" s="62"/>
      <c r="Q100" s="60"/>
      <c r="R100" s="61"/>
      <c r="S100" s="62"/>
      <c r="T100" s="60"/>
      <c r="U100" s="61"/>
      <c r="V100" s="62"/>
    </row>
    <row r="101" spans="1:134" ht="15" customHeight="1">
      <c r="A101" s="97" t="s">
        <v>289</v>
      </c>
      <c r="B101" s="89" t="s">
        <v>106</v>
      </c>
      <c r="C101" s="4"/>
      <c r="D101" s="285"/>
      <c r="E101" s="289"/>
      <c r="F101" s="286"/>
      <c r="G101" s="218"/>
      <c r="H101" s="60"/>
      <c r="I101" s="61"/>
      <c r="J101" s="62"/>
      <c r="K101" s="60"/>
      <c r="L101" s="61"/>
      <c r="M101" s="62"/>
      <c r="N101" s="60"/>
      <c r="O101" s="61"/>
      <c r="P101" s="62"/>
      <c r="Q101" s="60"/>
      <c r="R101" s="61"/>
      <c r="S101" s="62"/>
      <c r="T101" s="60"/>
      <c r="U101" s="61"/>
      <c r="V101" s="62"/>
    </row>
    <row r="102" spans="1:134" ht="15" customHeight="1">
      <c r="A102" s="97" t="s">
        <v>284</v>
      </c>
      <c r="B102" s="89" t="s">
        <v>100</v>
      </c>
      <c r="C102" s="4"/>
      <c r="D102" s="285"/>
      <c r="E102" s="289"/>
      <c r="F102" s="286"/>
      <c r="G102" s="218"/>
      <c r="H102" s="60"/>
      <c r="I102" s="61"/>
      <c r="J102" s="62"/>
      <c r="K102" s="60"/>
      <c r="L102" s="61"/>
      <c r="M102" s="62"/>
      <c r="N102" s="60"/>
      <c r="O102" s="61"/>
      <c r="P102" s="62"/>
      <c r="Q102" s="60"/>
      <c r="R102" s="61"/>
      <c r="S102" s="62"/>
      <c r="T102" s="60"/>
      <c r="U102" s="61"/>
      <c r="V102" s="62"/>
    </row>
    <row r="103" spans="1:134" ht="15" customHeight="1">
      <c r="A103" s="97" t="s">
        <v>288</v>
      </c>
      <c r="B103" s="89" t="s">
        <v>105</v>
      </c>
      <c r="C103" s="4"/>
      <c r="D103" s="285"/>
      <c r="E103" s="289"/>
      <c r="F103" s="286"/>
      <c r="G103" s="218"/>
      <c r="H103" s="60"/>
      <c r="I103" s="61"/>
      <c r="J103" s="62"/>
      <c r="K103" s="60"/>
      <c r="L103" s="61"/>
      <c r="M103" s="62"/>
      <c r="N103" s="60"/>
      <c r="O103" s="61"/>
      <c r="P103" s="62"/>
      <c r="Q103" s="60"/>
      <c r="R103" s="61"/>
      <c r="S103" s="62"/>
      <c r="T103" s="60"/>
      <c r="U103" s="61"/>
      <c r="V103" s="62"/>
    </row>
    <row r="104" spans="1:134" ht="15" customHeight="1">
      <c r="A104" s="97" t="s">
        <v>286</v>
      </c>
      <c r="B104" s="89" t="s">
        <v>103</v>
      </c>
      <c r="C104" s="4"/>
      <c r="D104" s="293"/>
      <c r="E104" s="294"/>
      <c r="F104" s="295"/>
      <c r="G104" s="218"/>
      <c r="H104" s="60"/>
      <c r="I104" s="61"/>
      <c r="J104" s="62"/>
      <c r="K104" s="60"/>
      <c r="L104" s="61"/>
      <c r="M104" s="62"/>
      <c r="N104" s="60"/>
      <c r="O104" s="61"/>
      <c r="P104" s="62"/>
      <c r="Q104" s="60"/>
      <c r="R104" s="61"/>
      <c r="S104" s="62"/>
      <c r="T104" s="60"/>
      <c r="U104" s="61"/>
      <c r="V104" s="62"/>
    </row>
    <row r="105" spans="1:134" ht="15" customHeight="1">
      <c r="A105" s="101" t="s">
        <v>366</v>
      </c>
      <c r="B105" s="312" t="s">
        <v>102</v>
      </c>
      <c r="C105" s="4"/>
      <c r="D105" s="290"/>
      <c r="E105" s="313"/>
      <c r="F105" s="314"/>
      <c r="G105" s="218"/>
      <c r="H105" s="60"/>
      <c r="I105" s="61"/>
      <c r="J105" s="62"/>
      <c r="K105" s="60"/>
      <c r="L105" s="61"/>
      <c r="M105" s="62"/>
      <c r="N105" s="60"/>
      <c r="O105" s="61"/>
      <c r="P105" s="62"/>
      <c r="Q105" s="60"/>
      <c r="R105" s="61"/>
      <c r="S105" s="62"/>
      <c r="T105" s="60"/>
      <c r="U105" s="61"/>
      <c r="V105" s="62"/>
    </row>
    <row r="106" spans="1:134" ht="15" customHeight="1">
      <c r="A106" s="97" t="s">
        <v>291</v>
      </c>
      <c r="B106" s="89" t="s">
        <v>108</v>
      </c>
      <c r="C106" s="4"/>
      <c r="D106" s="290"/>
      <c r="E106" s="291"/>
      <c r="F106" s="292"/>
      <c r="G106" s="218"/>
      <c r="H106" s="60"/>
      <c r="I106" s="61"/>
      <c r="J106" s="62"/>
      <c r="K106" s="60"/>
      <c r="L106" s="61"/>
      <c r="M106" s="62"/>
      <c r="N106" s="60"/>
      <c r="O106" s="61"/>
      <c r="P106" s="62"/>
      <c r="Q106" s="60"/>
      <c r="R106" s="61"/>
      <c r="S106" s="62"/>
      <c r="T106" s="60"/>
      <c r="U106" s="61"/>
      <c r="V106" s="62"/>
    </row>
    <row r="107" spans="1:134" ht="15" customHeight="1">
      <c r="A107" s="101" t="s">
        <v>290</v>
      </c>
      <c r="B107" s="92" t="s">
        <v>107</v>
      </c>
      <c r="C107" s="81"/>
      <c r="D107" s="293"/>
      <c r="E107" s="294"/>
      <c r="F107" s="295"/>
      <c r="G107" s="218"/>
      <c r="H107" s="60"/>
      <c r="I107" s="61"/>
      <c r="J107" s="62"/>
      <c r="K107" s="60"/>
      <c r="L107" s="61"/>
      <c r="M107" s="62"/>
      <c r="N107" s="60"/>
      <c r="O107" s="61"/>
      <c r="P107" s="62"/>
      <c r="Q107" s="60"/>
      <c r="R107" s="61"/>
      <c r="S107" s="62"/>
      <c r="T107" s="60"/>
      <c r="U107" s="61"/>
      <c r="V107" s="62"/>
    </row>
    <row r="108" spans="1:134" ht="15" customHeight="1">
      <c r="A108" s="97" t="s">
        <v>294</v>
      </c>
      <c r="B108" s="89" t="s">
        <v>111</v>
      </c>
      <c r="C108" s="4"/>
      <c r="D108" s="290"/>
      <c r="E108" s="291"/>
      <c r="F108" s="292"/>
      <c r="G108" s="218"/>
      <c r="H108" s="60"/>
      <c r="I108" s="61"/>
      <c r="J108" s="62"/>
      <c r="K108" s="60"/>
      <c r="L108" s="61"/>
      <c r="M108" s="62"/>
      <c r="N108" s="60"/>
      <c r="O108" s="61"/>
      <c r="P108" s="62"/>
      <c r="Q108" s="60"/>
      <c r="R108" s="61"/>
      <c r="S108" s="62"/>
      <c r="T108" s="60"/>
      <c r="U108" s="61"/>
      <c r="V108" s="62"/>
    </row>
    <row r="109" spans="1:134" ht="15" customHeight="1">
      <c r="A109" s="97" t="s">
        <v>308</v>
      </c>
      <c r="B109" s="89" t="s">
        <v>133</v>
      </c>
      <c r="C109" s="4"/>
      <c r="D109" s="290"/>
      <c r="E109" s="313"/>
      <c r="F109" s="314"/>
      <c r="G109" s="218"/>
      <c r="H109" s="60"/>
      <c r="I109" s="61"/>
      <c r="J109" s="62"/>
      <c r="K109" s="60"/>
      <c r="L109" s="61"/>
      <c r="M109" s="62"/>
      <c r="N109" s="60"/>
      <c r="O109" s="61"/>
      <c r="P109" s="62"/>
      <c r="Q109" s="60"/>
      <c r="R109" s="61"/>
      <c r="S109" s="62"/>
      <c r="T109" s="60"/>
      <c r="U109" s="61"/>
      <c r="V109" s="62"/>
    </row>
    <row r="110" spans="1:134" ht="15" customHeight="1">
      <c r="A110" s="97" t="s">
        <v>293</v>
      </c>
      <c r="B110" s="89" t="s">
        <v>110</v>
      </c>
      <c r="C110" s="4"/>
      <c r="D110" s="293"/>
      <c r="E110" s="294"/>
      <c r="F110" s="295"/>
      <c r="G110" s="218"/>
      <c r="H110" s="60"/>
      <c r="I110" s="61"/>
      <c r="J110" s="62"/>
      <c r="K110" s="60"/>
      <c r="L110" s="61"/>
      <c r="M110" s="62"/>
      <c r="N110" s="60"/>
      <c r="O110" s="61"/>
      <c r="P110" s="62"/>
      <c r="Q110" s="60"/>
      <c r="R110" s="61"/>
      <c r="S110" s="62"/>
      <c r="T110" s="60"/>
      <c r="U110" s="61"/>
      <c r="V110" s="62"/>
    </row>
    <row r="111" spans="1:134" ht="15" customHeight="1">
      <c r="A111" s="101" t="s">
        <v>293</v>
      </c>
      <c r="B111" s="92" t="s">
        <v>121</v>
      </c>
      <c r="C111" s="4"/>
      <c r="D111" s="315"/>
      <c r="E111" s="316"/>
      <c r="F111" s="317"/>
      <c r="G111" s="218"/>
      <c r="H111" s="60"/>
      <c r="I111" s="61"/>
      <c r="J111" s="62"/>
      <c r="K111" s="60"/>
      <c r="L111" s="61"/>
      <c r="M111" s="62"/>
      <c r="N111" s="60"/>
      <c r="O111" s="61"/>
      <c r="P111" s="62"/>
      <c r="Q111" s="60"/>
      <c r="R111" s="61"/>
      <c r="S111" s="62"/>
      <c r="T111" s="60"/>
      <c r="U111" s="61"/>
      <c r="V111" s="62"/>
    </row>
    <row r="112" spans="1:134" s="5" customFormat="1" ht="15" customHeight="1" thickBot="1">
      <c r="A112" s="102" t="s">
        <v>287</v>
      </c>
      <c r="B112" s="107" t="s">
        <v>104</v>
      </c>
      <c r="C112" s="91"/>
      <c r="D112" s="296"/>
      <c r="E112" s="297"/>
      <c r="F112" s="298"/>
      <c r="G112" s="218"/>
      <c r="H112" s="60"/>
      <c r="I112" s="61"/>
      <c r="J112" s="62"/>
      <c r="K112" s="60"/>
      <c r="L112" s="61"/>
      <c r="M112" s="62"/>
      <c r="N112" s="60"/>
      <c r="O112" s="61"/>
      <c r="P112" s="62"/>
      <c r="Q112" s="60"/>
      <c r="R112" s="61"/>
      <c r="S112" s="62"/>
      <c r="T112" s="60"/>
      <c r="U112" s="61"/>
      <c r="V112" s="62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A112" s="63"/>
      <c r="DB112" s="63"/>
      <c r="DC112" s="63"/>
      <c r="DD112" s="63"/>
      <c r="DE112" s="63"/>
      <c r="DF112" s="63"/>
      <c r="DG112" s="63"/>
      <c r="DH112" s="63"/>
      <c r="DI112" s="63"/>
      <c r="DJ112" s="63"/>
      <c r="DK112" s="63"/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3"/>
      <c r="EC112" s="63"/>
      <c r="ED112" s="63"/>
    </row>
    <row r="113" spans="1:134" s="5" customFormat="1" ht="15" customHeight="1" thickBot="1">
      <c r="A113" s="281" t="str">
        <f>IFERROR((#REF!+D113+E113+F113)/#REF!,"")</f>
        <v/>
      </c>
      <c r="B113" s="90" t="s">
        <v>112</v>
      </c>
      <c r="C113" s="86"/>
      <c r="D113" s="85">
        <f>SUM(D100:D112)</f>
        <v>0</v>
      </c>
      <c r="E113" s="85">
        <f>SUM(E100:E112)</f>
        <v>0</v>
      </c>
      <c r="F113" s="234">
        <f>SUM(F100:F112)</f>
        <v>0</v>
      </c>
      <c r="G113" s="218"/>
      <c r="H113" s="60"/>
      <c r="I113" s="61"/>
      <c r="J113" s="62"/>
      <c r="K113" s="60"/>
      <c r="L113" s="61"/>
      <c r="M113" s="62"/>
      <c r="N113" s="60"/>
      <c r="O113" s="61"/>
      <c r="P113" s="62"/>
      <c r="Q113" s="60"/>
      <c r="R113" s="61"/>
      <c r="S113" s="62"/>
      <c r="T113" s="60"/>
      <c r="U113" s="61"/>
      <c r="V113" s="62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</row>
    <row r="114" spans="1:134" ht="15" customHeight="1">
      <c r="A114" s="129" t="s">
        <v>113</v>
      </c>
      <c r="B114" s="126" t="s">
        <v>114</v>
      </c>
      <c r="C114" s="124"/>
      <c r="D114" s="273"/>
      <c r="E114" s="273"/>
      <c r="F114" s="274"/>
      <c r="G114" s="218"/>
      <c r="H114" s="60"/>
      <c r="I114" s="61"/>
      <c r="J114" s="62"/>
      <c r="K114" s="60"/>
      <c r="L114" s="61"/>
      <c r="M114" s="62"/>
      <c r="N114" s="60"/>
      <c r="O114" s="61"/>
      <c r="P114" s="62"/>
      <c r="Q114" s="60"/>
      <c r="R114" s="61"/>
      <c r="S114" s="62"/>
      <c r="T114" s="60"/>
      <c r="U114" s="61"/>
      <c r="V114" s="62"/>
    </row>
    <row r="115" spans="1:134" ht="15" customHeight="1">
      <c r="A115" s="97" t="s">
        <v>302</v>
      </c>
      <c r="B115" s="89" t="s">
        <v>172</v>
      </c>
      <c r="C115" s="4"/>
      <c r="D115" s="285"/>
      <c r="E115" s="289"/>
      <c r="F115" s="286"/>
      <c r="G115" s="218"/>
      <c r="H115" s="60"/>
      <c r="I115" s="61"/>
      <c r="J115" s="62"/>
      <c r="K115" s="60"/>
      <c r="L115" s="61"/>
      <c r="M115" s="62"/>
      <c r="N115" s="60"/>
      <c r="O115" s="61"/>
      <c r="P115" s="62"/>
      <c r="Q115" s="60"/>
      <c r="R115" s="61"/>
      <c r="S115" s="62"/>
      <c r="T115" s="60"/>
      <c r="U115" s="61"/>
      <c r="V115" s="62"/>
    </row>
    <row r="116" spans="1:134" ht="15" customHeight="1">
      <c r="A116" s="97" t="s">
        <v>298</v>
      </c>
      <c r="B116" s="89" t="s">
        <v>118</v>
      </c>
      <c r="C116" s="4"/>
      <c r="D116" s="285"/>
      <c r="E116" s="289"/>
      <c r="F116" s="286"/>
      <c r="G116" s="218"/>
      <c r="H116" s="60"/>
      <c r="I116" s="61"/>
      <c r="J116" s="62"/>
      <c r="K116" s="60"/>
      <c r="L116" s="61"/>
      <c r="M116" s="62"/>
      <c r="N116" s="60"/>
      <c r="O116" s="61"/>
      <c r="P116" s="62"/>
      <c r="Q116" s="60"/>
      <c r="R116" s="61"/>
      <c r="S116" s="62"/>
      <c r="T116" s="60"/>
      <c r="U116" s="61"/>
      <c r="V116" s="62"/>
    </row>
    <row r="117" spans="1:134" ht="15" customHeight="1">
      <c r="A117" s="97" t="s">
        <v>296</v>
      </c>
      <c r="B117" s="89" t="s">
        <v>116</v>
      </c>
      <c r="C117" s="4"/>
      <c r="D117" s="285"/>
      <c r="E117" s="289"/>
      <c r="F117" s="286"/>
      <c r="G117" s="218"/>
      <c r="H117" s="60"/>
      <c r="I117" s="61"/>
      <c r="J117" s="62"/>
      <c r="K117" s="60"/>
      <c r="L117" s="61"/>
      <c r="M117" s="62"/>
      <c r="N117" s="60"/>
      <c r="O117" s="61"/>
      <c r="P117" s="62"/>
      <c r="Q117" s="60"/>
      <c r="R117" s="61"/>
      <c r="S117" s="62"/>
      <c r="T117" s="60"/>
      <c r="U117" s="61"/>
      <c r="V117" s="62"/>
    </row>
    <row r="118" spans="1:134" ht="15" customHeight="1">
      <c r="A118" s="97" t="s">
        <v>297</v>
      </c>
      <c r="B118" s="89" t="s">
        <v>117</v>
      </c>
      <c r="C118" s="4"/>
      <c r="D118" s="285"/>
      <c r="E118" s="289"/>
      <c r="F118" s="286"/>
      <c r="G118" s="218"/>
      <c r="H118" s="60"/>
      <c r="I118" s="61"/>
      <c r="J118" s="62"/>
      <c r="K118" s="60"/>
      <c r="L118" s="61"/>
      <c r="M118" s="62"/>
      <c r="N118" s="60"/>
      <c r="O118" s="61"/>
      <c r="P118" s="62"/>
      <c r="Q118" s="60"/>
      <c r="R118" s="61"/>
      <c r="S118" s="62"/>
      <c r="T118" s="60"/>
      <c r="U118" s="61"/>
      <c r="V118" s="62"/>
    </row>
    <row r="119" spans="1:134" ht="15.75" customHeight="1">
      <c r="A119" s="97" t="s">
        <v>285</v>
      </c>
      <c r="B119" s="89" t="s">
        <v>101</v>
      </c>
      <c r="C119" s="4"/>
      <c r="D119" s="293"/>
      <c r="E119" s="294"/>
      <c r="F119" s="295"/>
      <c r="G119" s="218"/>
      <c r="H119" s="60"/>
      <c r="I119" s="61"/>
      <c r="J119" s="62"/>
      <c r="K119" s="60"/>
      <c r="L119" s="61"/>
      <c r="M119" s="62"/>
      <c r="N119" s="60"/>
      <c r="O119" s="61"/>
      <c r="P119" s="62"/>
      <c r="Q119" s="60"/>
      <c r="R119" s="61"/>
      <c r="S119" s="62"/>
      <c r="T119" s="60"/>
      <c r="U119" s="61"/>
      <c r="V119" s="62"/>
    </row>
    <row r="120" spans="1:134" s="15" customFormat="1" ht="15" customHeight="1">
      <c r="A120" s="97" t="s">
        <v>305</v>
      </c>
      <c r="B120" s="89" t="s">
        <v>177</v>
      </c>
      <c r="C120" s="4"/>
      <c r="D120" s="290"/>
      <c r="E120" s="313"/>
      <c r="F120" s="314"/>
      <c r="G120" s="218"/>
      <c r="H120" s="60"/>
      <c r="I120" s="61"/>
      <c r="J120" s="62"/>
      <c r="K120" s="60"/>
      <c r="L120" s="61"/>
      <c r="M120" s="62"/>
      <c r="N120" s="60"/>
      <c r="O120" s="61"/>
      <c r="P120" s="62"/>
      <c r="Q120" s="60"/>
      <c r="R120" s="61"/>
      <c r="S120" s="62"/>
      <c r="T120" s="60"/>
      <c r="U120" s="61"/>
      <c r="V120" s="62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65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  <c r="CG120" s="66"/>
      <c r="CH120" s="66"/>
      <c r="CI120" s="66"/>
      <c r="CJ120" s="66"/>
      <c r="CK120" s="66"/>
      <c r="CL120" s="66"/>
      <c r="CM120" s="66"/>
      <c r="CN120" s="66"/>
      <c r="CO120" s="66"/>
      <c r="CP120" s="66"/>
      <c r="CQ120" s="66"/>
      <c r="CR120" s="66"/>
      <c r="CS120" s="66"/>
      <c r="CT120" s="66"/>
      <c r="CU120" s="66"/>
      <c r="CV120" s="66"/>
      <c r="CW120" s="66"/>
      <c r="CX120" s="66"/>
      <c r="CY120" s="66"/>
      <c r="CZ120" s="66"/>
      <c r="DA120" s="66"/>
      <c r="DB120" s="66"/>
      <c r="DC120" s="66"/>
      <c r="DD120" s="66"/>
      <c r="DE120" s="66"/>
      <c r="DF120" s="66"/>
      <c r="DG120" s="66"/>
      <c r="DH120" s="66"/>
      <c r="DI120" s="66"/>
      <c r="DJ120" s="66"/>
      <c r="DK120" s="66"/>
      <c r="DL120" s="66"/>
      <c r="DM120" s="66"/>
      <c r="DN120" s="66"/>
      <c r="DO120" s="66"/>
      <c r="DP120" s="66"/>
      <c r="DQ120" s="66"/>
      <c r="DR120" s="66"/>
      <c r="DS120" s="66"/>
      <c r="DT120" s="66"/>
      <c r="DU120" s="66"/>
      <c r="DV120" s="66"/>
      <c r="DW120" s="66"/>
      <c r="DX120" s="66"/>
      <c r="DY120" s="66"/>
      <c r="DZ120" s="66"/>
      <c r="EA120" s="66"/>
      <c r="EB120" s="66"/>
      <c r="EC120" s="66"/>
      <c r="ED120" s="66"/>
    </row>
    <row r="121" spans="1:134" s="16" customFormat="1" ht="15" customHeight="1" thickBot="1">
      <c r="A121" s="104" t="s">
        <v>295</v>
      </c>
      <c r="B121" s="312" t="s">
        <v>115</v>
      </c>
      <c r="C121" s="33"/>
      <c r="D121" s="290"/>
      <c r="E121" s="313"/>
      <c r="F121" s="314"/>
      <c r="G121" s="218"/>
      <c r="H121" s="60"/>
      <c r="I121" s="61"/>
      <c r="J121" s="62"/>
      <c r="K121" s="60"/>
      <c r="L121" s="61"/>
      <c r="M121" s="62"/>
      <c r="N121" s="60"/>
      <c r="O121" s="61"/>
      <c r="P121" s="62"/>
      <c r="Q121" s="60"/>
      <c r="R121" s="61"/>
      <c r="S121" s="62"/>
      <c r="T121" s="60"/>
      <c r="U121" s="61"/>
      <c r="V121" s="62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67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</row>
    <row r="122" spans="1:134" s="5" customFormat="1" ht="15" customHeight="1" thickBot="1">
      <c r="A122" s="97" t="s">
        <v>299</v>
      </c>
      <c r="B122" s="89" t="s">
        <v>119</v>
      </c>
      <c r="C122" s="4"/>
      <c r="D122" s="285"/>
      <c r="E122" s="289"/>
      <c r="F122" s="286"/>
      <c r="G122" s="218"/>
      <c r="H122" s="60"/>
      <c r="I122" s="61"/>
      <c r="J122" s="62"/>
      <c r="K122" s="60"/>
      <c r="L122" s="61"/>
      <c r="M122" s="62"/>
      <c r="N122" s="60"/>
      <c r="O122" s="61"/>
      <c r="P122" s="62"/>
      <c r="Q122" s="60"/>
      <c r="R122" s="61"/>
      <c r="S122" s="62"/>
      <c r="T122" s="60"/>
      <c r="U122" s="61"/>
      <c r="V122" s="62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  <c r="CC122" s="63"/>
      <c r="CD122" s="63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3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  <c r="DZ122" s="63"/>
      <c r="EA122" s="63"/>
      <c r="EB122" s="63"/>
      <c r="EC122" s="63"/>
      <c r="ED122" s="63"/>
    </row>
    <row r="123" spans="1:134" s="5" customFormat="1" ht="15" customHeight="1" thickBot="1">
      <c r="A123" s="97" t="s">
        <v>300</v>
      </c>
      <c r="B123" s="89" t="s">
        <v>120</v>
      </c>
      <c r="C123" s="4"/>
      <c r="D123" s="285"/>
      <c r="E123" s="289"/>
      <c r="F123" s="286"/>
      <c r="G123" s="218"/>
      <c r="H123" s="60"/>
      <c r="I123" s="61"/>
      <c r="J123" s="62"/>
      <c r="K123" s="60"/>
      <c r="L123" s="61"/>
      <c r="M123" s="62"/>
      <c r="N123" s="60"/>
      <c r="O123" s="61"/>
      <c r="P123" s="62"/>
      <c r="Q123" s="60"/>
      <c r="R123" s="61"/>
      <c r="S123" s="62"/>
      <c r="T123" s="60"/>
      <c r="U123" s="61"/>
      <c r="V123" s="62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3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</row>
    <row r="124" spans="1:134" s="5" customFormat="1" ht="15" customHeight="1" thickBot="1">
      <c r="A124" s="94" t="s">
        <v>216</v>
      </c>
      <c r="B124" s="130" t="s">
        <v>22</v>
      </c>
      <c r="C124" s="83"/>
      <c r="D124" s="285"/>
      <c r="E124" s="289"/>
      <c r="F124" s="286"/>
      <c r="G124" s="218"/>
      <c r="H124" s="60"/>
      <c r="I124" s="61"/>
      <c r="J124" s="62"/>
      <c r="K124" s="60"/>
      <c r="L124" s="61"/>
      <c r="M124" s="62"/>
      <c r="N124" s="60"/>
      <c r="O124" s="61"/>
      <c r="P124" s="62"/>
      <c r="Q124" s="60"/>
      <c r="R124" s="61"/>
      <c r="S124" s="62"/>
      <c r="T124" s="60"/>
      <c r="U124" s="61"/>
      <c r="V124" s="62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  <c r="BW124" s="63"/>
      <c r="BX124" s="63"/>
      <c r="BY124" s="63"/>
      <c r="BZ124" s="63"/>
      <c r="CA124" s="63"/>
      <c r="CB124" s="63"/>
      <c r="CC124" s="63"/>
      <c r="CD124" s="63"/>
      <c r="CE124" s="63"/>
      <c r="CF124" s="63"/>
      <c r="CG124" s="63"/>
      <c r="CH124" s="63"/>
      <c r="CI124" s="63"/>
      <c r="CJ124" s="63"/>
      <c r="CK124" s="63"/>
      <c r="CL124" s="63"/>
      <c r="CM124" s="63"/>
      <c r="CN124" s="63"/>
      <c r="CO124" s="63"/>
      <c r="CP124" s="63"/>
      <c r="CQ124" s="63"/>
      <c r="CR124" s="63"/>
      <c r="CS124" s="63"/>
      <c r="CT124" s="63"/>
      <c r="CU124" s="63"/>
      <c r="CV124" s="63"/>
      <c r="CW124" s="63"/>
      <c r="CX124" s="63"/>
      <c r="CY124" s="63"/>
      <c r="CZ124" s="63"/>
      <c r="DA124" s="63"/>
      <c r="DB124" s="63"/>
      <c r="DC124" s="63"/>
      <c r="DD124" s="63"/>
      <c r="DE124" s="63"/>
      <c r="DF124" s="63"/>
      <c r="DG124" s="63"/>
      <c r="DH124" s="63"/>
      <c r="DI124" s="63"/>
      <c r="DJ124" s="63"/>
      <c r="DK124" s="63"/>
      <c r="DL124" s="63"/>
      <c r="DM124" s="63"/>
      <c r="DN124" s="63"/>
      <c r="DO124" s="63"/>
      <c r="DP124" s="63"/>
      <c r="DQ124" s="63"/>
      <c r="DR124" s="63"/>
      <c r="DS124" s="63"/>
      <c r="DT124" s="63"/>
      <c r="DU124" s="63"/>
      <c r="DV124" s="63"/>
      <c r="DW124" s="63"/>
      <c r="DX124" s="63"/>
      <c r="DY124" s="63"/>
      <c r="DZ124" s="63"/>
      <c r="EA124" s="63"/>
      <c r="EB124" s="63"/>
      <c r="EC124" s="63"/>
      <c r="ED124" s="63"/>
    </row>
    <row r="125" spans="1:134" s="5" customFormat="1" ht="15" customHeight="1" thickBot="1">
      <c r="A125" s="96" t="s">
        <v>215</v>
      </c>
      <c r="B125" s="89" t="s">
        <v>21</v>
      </c>
      <c r="C125" s="4"/>
      <c r="D125" s="285"/>
      <c r="E125" s="289"/>
      <c r="F125" s="286"/>
      <c r="G125" s="218"/>
      <c r="H125" s="60"/>
      <c r="I125" s="61"/>
      <c r="J125" s="62"/>
      <c r="K125" s="60"/>
      <c r="L125" s="61"/>
      <c r="M125" s="62"/>
      <c r="N125" s="60"/>
      <c r="O125" s="61"/>
      <c r="P125" s="62"/>
      <c r="Q125" s="60"/>
      <c r="R125" s="61"/>
      <c r="S125" s="62"/>
      <c r="T125" s="60"/>
      <c r="U125" s="61"/>
      <c r="V125" s="62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  <c r="CC125" s="63"/>
      <c r="CD125" s="63"/>
      <c r="CE125" s="63"/>
      <c r="CF125" s="63"/>
      <c r="CG125" s="63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3"/>
      <c r="DF125" s="63"/>
      <c r="DG125" s="63"/>
      <c r="DH125" s="63"/>
      <c r="DI125" s="63"/>
      <c r="DJ125" s="63"/>
      <c r="DK125" s="63"/>
      <c r="DL125" s="63"/>
      <c r="DM125" s="63"/>
      <c r="DN125" s="63"/>
      <c r="DO125" s="63"/>
      <c r="DP125" s="63"/>
      <c r="DQ125" s="63"/>
      <c r="DR125" s="63"/>
      <c r="DS125" s="63"/>
      <c r="DT125" s="63"/>
      <c r="DU125" s="63"/>
      <c r="DV125" s="63"/>
      <c r="DW125" s="63"/>
      <c r="DX125" s="63"/>
      <c r="DY125" s="63"/>
      <c r="DZ125" s="63"/>
      <c r="EA125" s="63"/>
      <c r="EB125" s="63"/>
      <c r="EC125" s="63"/>
      <c r="ED125" s="63"/>
    </row>
    <row r="126" spans="1:134" s="5" customFormat="1" ht="15" customHeight="1" thickBot="1">
      <c r="A126" s="95" t="s">
        <v>215</v>
      </c>
      <c r="B126" s="107" t="s">
        <v>23</v>
      </c>
      <c r="C126" s="91"/>
      <c r="D126" s="278"/>
      <c r="E126" s="279"/>
      <c r="F126" s="280"/>
      <c r="G126" s="218"/>
      <c r="H126" s="60"/>
      <c r="I126" s="61"/>
      <c r="J126" s="62"/>
      <c r="K126" s="60"/>
      <c r="L126" s="61"/>
      <c r="M126" s="62"/>
      <c r="N126" s="60"/>
      <c r="O126" s="61"/>
      <c r="P126" s="62"/>
      <c r="Q126" s="60"/>
      <c r="R126" s="61"/>
      <c r="S126" s="62"/>
      <c r="T126" s="60"/>
      <c r="U126" s="61"/>
      <c r="V126" s="62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  <c r="BZ126" s="63"/>
      <c r="CA126" s="63"/>
      <c r="CB126" s="63"/>
      <c r="CC126" s="63"/>
      <c r="CD126" s="63"/>
      <c r="CE126" s="63"/>
      <c r="CF126" s="63"/>
      <c r="CG126" s="63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3"/>
      <c r="CW126" s="63"/>
      <c r="CX126" s="63"/>
      <c r="CY126" s="63"/>
      <c r="CZ126" s="63"/>
      <c r="DA126" s="63"/>
      <c r="DB126" s="63"/>
      <c r="DC126" s="63"/>
      <c r="DD126" s="63"/>
      <c r="DE126" s="63"/>
      <c r="DF126" s="63"/>
      <c r="DG126" s="63"/>
      <c r="DH126" s="63"/>
      <c r="DI126" s="63"/>
      <c r="DJ126" s="63"/>
      <c r="DK126" s="63"/>
      <c r="DL126" s="63"/>
      <c r="DM126" s="63"/>
      <c r="DN126" s="63"/>
      <c r="DO126" s="63"/>
      <c r="DP126" s="63"/>
      <c r="DQ126" s="63"/>
      <c r="DR126" s="63"/>
      <c r="DS126" s="63"/>
      <c r="DT126" s="63"/>
      <c r="DU126" s="63"/>
      <c r="DV126" s="63"/>
      <c r="DW126" s="63"/>
      <c r="DX126" s="63"/>
      <c r="DY126" s="63"/>
      <c r="DZ126" s="63"/>
      <c r="EA126" s="63"/>
      <c r="EB126" s="63"/>
      <c r="EC126" s="63"/>
      <c r="ED126" s="63"/>
    </row>
    <row r="127" spans="1:134" s="5" customFormat="1" ht="15" customHeight="1" thickBot="1">
      <c r="A127" s="287" t="str">
        <f>IFERROR((#REF!+D127+E127+F127)/#REF!,"")</f>
        <v/>
      </c>
      <c r="B127" s="87" t="s">
        <v>123</v>
      </c>
      <c r="C127" s="88"/>
      <c r="D127" s="34">
        <f>SUM(D115:D126)</f>
        <v>0</v>
      </c>
      <c r="E127" s="34">
        <f>SUM(E115:E126)</f>
        <v>0</v>
      </c>
      <c r="F127" s="232">
        <f>SUM(F115:F126)</f>
        <v>0</v>
      </c>
      <c r="G127" s="218"/>
      <c r="H127" s="60"/>
      <c r="I127" s="61"/>
      <c r="J127" s="62"/>
      <c r="K127" s="60"/>
      <c r="L127" s="61"/>
      <c r="M127" s="62"/>
      <c r="N127" s="60"/>
      <c r="O127" s="61"/>
      <c r="P127" s="62"/>
      <c r="Q127" s="60"/>
      <c r="R127" s="61"/>
      <c r="S127" s="62"/>
      <c r="T127" s="60"/>
      <c r="U127" s="61"/>
      <c r="V127" s="62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  <c r="BZ127" s="63"/>
      <c r="CA127" s="63"/>
      <c r="CB127" s="63"/>
      <c r="CC127" s="63"/>
      <c r="CD127" s="63"/>
      <c r="CE127" s="63"/>
      <c r="CF127" s="63"/>
      <c r="CG127" s="63"/>
      <c r="CH127" s="63"/>
      <c r="CI127" s="63"/>
      <c r="CJ127" s="63"/>
      <c r="CK127" s="63"/>
      <c r="CL127" s="63"/>
      <c r="CM127" s="63"/>
      <c r="CN127" s="63"/>
      <c r="CO127" s="63"/>
      <c r="CP127" s="63"/>
      <c r="CQ127" s="63"/>
      <c r="CR127" s="63"/>
      <c r="CS127" s="63"/>
      <c r="CT127" s="63"/>
      <c r="CU127" s="63"/>
      <c r="CV127" s="63"/>
      <c r="CW127" s="63"/>
      <c r="CX127" s="63"/>
      <c r="CY127" s="63"/>
      <c r="CZ127" s="63"/>
      <c r="DA127" s="63"/>
      <c r="DB127" s="63"/>
      <c r="DC127" s="63"/>
      <c r="DD127" s="63"/>
      <c r="DE127" s="63"/>
      <c r="DF127" s="63"/>
      <c r="DG127" s="63"/>
      <c r="DH127" s="63"/>
      <c r="DI127" s="63"/>
      <c r="DJ127" s="63"/>
      <c r="DK127" s="63"/>
      <c r="DL127" s="63"/>
      <c r="DM127" s="63"/>
      <c r="DN127" s="63"/>
      <c r="DO127" s="63"/>
      <c r="DP127" s="63"/>
      <c r="DQ127" s="63"/>
      <c r="DR127" s="63"/>
      <c r="DS127" s="63"/>
      <c r="DT127" s="63"/>
      <c r="DU127" s="63"/>
      <c r="DV127" s="63"/>
      <c r="DW127" s="63"/>
      <c r="DX127" s="63"/>
      <c r="DY127" s="63"/>
      <c r="DZ127" s="63"/>
      <c r="EA127" s="63"/>
      <c r="EB127" s="63"/>
      <c r="EC127" s="63"/>
      <c r="ED127" s="63"/>
    </row>
    <row r="128" spans="1:134" s="17" customFormat="1" ht="15" customHeight="1">
      <c r="A128" s="129" t="s">
        <v>124</v>
      </c>
      <c r="B128" s="126" t="s">
        <v>125</v>
      </c>
      <c r="C128" s="124"/>
      <c r="D128" s="283"/>
      <c r="E128" s="283"/>
      <c r="F128" s="284"/>
      <c r="G128" s="218"/>
      <c r="H128" s="60"/>
      <c r="I128" s="61"/>
      <c r="J128" s="62"/>
      <c r="K128" s="60"/>
      <c r="L128" s="61"/>
      <c r="M128" s="62"/>
      <c r="N128" s="60"/>
      <c r="O128" s="61"/>
      <c r="P128" s="62"/>
      <c r="Q128" s="60"/>
      <c r="R128" s="61"/>
      <c r="S128" s="62"/>
      <c r="T128" s="60"/>
      <c r="U128" s="61"/>
      <c r="V128" s="62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69"/>
      <c r="BN128" s="70"/>
      <c r="BO128" s="70"/>
      <c r="BP128" s="70"/>
      <c r="BQ128" s="70"/>
      <c r="BR128" s="70"/>
      <c r="BS128" s="70"/>
      <c r="BT128" s="70"/>
      <c r="BU128" s="70"/>
      <c r="BV128" s="70"/>
      <c r="BW128" s="70"/>
      <c r="BX128" s="70"/>
      <c r="BY128" s="70"/>
      <c r="BZ128" s="70"/>
      <c r="CA128" s="70"/>
      <c r="CB128" s="70"/>
      <c r="CC128" s="70"/>
      <c r="CD128" s="70"/>
      <c r="CE128" s="70"/>
      <c r="CF128" s="70"/>
      <c r="CG128" s="70"/>
      <c r="CH128" s="70"/>
      <c r="CI128" s="70"/>
      <c r="CJ128" s="70"/>
      <c r="CK128" s="70"/>
      <c r="CL128" s="70"/>
      <c r="CM128" s="70"/>
      <c r="CN128" s="70"/>
      <c r="CO128" s="70"/>
      <c r="CP128" s="70"/>
      <c r="CQ128" s="70"/>
      <c r="CR128" s="70"/>
      <c r="CS128" s="70"/>
      <c r="CT128" s="70"/>
      <c r="CU128" s="70"/>
      <c r="CV128" s="70"/>
      <c r="CW128" s="70"/>
      <c r="CX128" s="70"/>
      <c r="CY128" s="70"/>
      <c r="CZ128" s="70"/>
      <c r="DA128" s="70"/>
      <c r="DB128" s="70"/>
      <c r="DC128" s="70"/>
      <c r="DD128" s="70"/>
      <c r="DE128" s="70"/>
      <c r="DF128" s="70"/>
      <c r="DG128" s="70"/>
      <c r="DH128" s="70"/>
      <c r="DI128" s="70"/>
      <c r="DJ128" s="70"/>
      <c r="DK128" s="70"/>
      <c r="DL128" s="70"/>
      <c r="DM128" s="70"/>
      <c r="DN128" s="70"/>
      <c r="DO128" s="70"/>
      <c r="DP128" s="70"/>
      <c r="DQ128" s="70"/>
      <c r="DR128" s="70"/>
      <c r="DS128" s="70"/>
      <c r="DT128" s="70"/>
      <c r="DU128" s="70"/>
      <c r="DV128" s="70"/>
      <c r="DW128" s="70"/>
      <c r="DX128" s="70"/>
      <c r="DY128" s="70"/>
      <c r="DZ128" s="70"/>
      <c r="EA128" s="70"/>
      <c r="EB128" s="70"/>
      <c r="EC128" s="70"/>
      <c r="ED128" s="70"/>
    </row>
    <row r="129" spans="1:134" s="12" customFormat="1" ht="15" customHeight="1">
      <c r="A129" s="97" t="s">
        <v>307</v>
      </c>
      <c r="B129" s="89" t="s">
        <v>129</v>
      </c>
      <c r="C129" s="4"/>
      <c r="D129" s="318"/>
      <c r="E129" s="313"/>
      <c r="F129" s="314"/>
      <c r="G129" s="218"/>
      <c r="H129" s="60"/>
      <c r="I129" s="61"/>
      <c r="J129" s="62"/>
      <c r="K129" s="60"/>
      <c r="L129" s="61"/>
      <c r="M129" s="62"/>
      <c r="N129" s="60"/>
      <c r="O129" s="61"/>
      <c r="P129" s="62"/>
      <c r="Q129" s="60"/>
      <c r="R129" s="61"/>
      <c r="S129" s="62"/>
      <c r="T129" s="60"/>
      <c r="U129" s="61"/>
      <c r="V129" s="62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64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</row>
    <row r="130" spans="1:134" s="12" customFormat="1" ht="15" customHeight="1">
      <c r="A130" s="97" t="s">
        <v>303</v>
      </c>
      <c r="B130" s="89" t="s">
        <v>126</v>
      </c>
      <c r="C130" s="4"/>
      <c r="D130" s="318"/>
      <c r="E130" s="313"/>
      <c r="F130" s="314"/>
      <c r="G130" s="218"/>
      <c r="H130" s="60"/>
      <c r="I130" s="61"/>
      <c r="J130" s="62"/>
      <c r="K130" s="60"/>
      <c r="L130" s="61"/>
      <c r="M130" s="62"/>
      <c r="N130" s="60"/>
      <c r="O130" s="61"/>
      <c r="P130" s="62"/>
      <c r="Q130" s="60"/>
      <c r="R130" s="61"/>
      <c r="S130" s="62"/>
      <c r="T130" s="60"/>
      <c r="U130" s="61"/>
      <c r="V130" s="62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64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</row>
    <row r="131" spans="1:134" s="12" customFormat="1" ht="15" customHeight="1">
      <c r="A131" s="97" t="s">
        <v>304</v>
      </c>
      <c r="B131" s="89" t="s">
        <v>127</v>
      </c>
      <c r="C131" s="4"/>
      <c r="D131" s="318"/>
      <c r="E131" s="313"/>
      <c r="F131" s="314"/>
      <c r="G131" s="218"/>
      <c r="H131" s="60"/>
      <c r="I131" s="61"/>
      <c r="J131" s="62"/>
      <c r="K131" s="60"/>
      <c r="L131" s="61"/>
      <c r="M131" s="62"/>
      <c r="N131" s="60"/>
      <c r="O131" s="61"/>
      <c r="P131" s="62"/>
      <c r="Q131" s="60"/>
      <c r="R131" s="61"/>
      <c r="S131" s="62"/>
      <c r="T131" s="60"/>
      <c r="U131" s="61"/>
      <c r="V131" s="62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64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</row>
    <row r="132" spans="1:134" ht="15" customHeight="1">
      <c r="A132" s="101" t="s">
        <v>306</v>
      </c>
      <c r="B132" s="312" t="s">
        <v>128</v>
      </c>
      <c r="C132" s="4"/>
      <c r="D132" s="318"/>
      <c r="E132" s="313"/>
      <c r="F132" s="314"/>
      <c r="G132" s="218"/>
      <c r="H132" s="60"/>
      <c r="I132" s="61"/>
      <c r="J132" s="62"/>
      <c r="K132" s="60"/>
      <c r="L132" s="61"/>
      <c r="M132" s="62"/>
      <c r="N132" s="60"/>
      <c r="O132" s="61"/>
      <c r="P132" s="62"/>
      <c r="Q132" s="60"/>
      <c r="R132" s="61"/>
      <c r="S132" s="62"/>
      <c r="T132" s="60"/>
      <c r="U132" s="61"/>
      <c r="V132" s="62"/>
    </row>
    <row r="133" spans="1:134" ht="15" customHeight="1">
      <c r="A133" s="101" t="s">
        <v>301</v>
      </c>
      <c r="B133" s="92" t="s">
        <v>122</v>
      </c>
      <c r="C133" s="81"/>
      <c r="D133" s="315"/>
      <c r="E133" s="319"/>
      <c r="F133" s="320"/>
      <c r="G133" s="218"/>
      <c r="H133" s="60"/>
      <c r="I133" s="61"/>
      <c r="J133" s="62"/>
      <c r="K133" s="60"/>
      <c r="L133" s="61"/>
      <c r="M133" s="62"/>
      <c r="N133" s="60"/>
      <c r="O133" s="61"/>
      <c r="P133" s="62"/>
      <c r="Q133" s="60"/>
      <c r="R133" s="61"/>
      <c r="S133" s="62"/>
      <c r="T133" s="60"/>
      <c r="U133" s="61"/>
      <c r="V133" s="62"/>
    </row>
    <row r="134" spans="1:134" ht="15" customHeight="1" thickBot="1">
      <c r="A134" s="95" t="s">
        <v>315</v>
      </c>
      <c r="B134" s="107" t="s">
        <v>20</v>
      </c>
      <c r="C134" s="91"/>
      <c r="D134" s="296"/>
      <c r="E134" s="297"/>
      <c r="F134" s="298"/>
      <c r="G134" s="218"/>
      <c r="H134" s="60"/>
      <c r="I134" s="61"/>
      <c r="J134" s="62"/>
      <c r="K134" s="60"/>
      <c r="L134" s="61"/>
      <c r="M134" s="62"/>
      <c r="N134" s="60"/>
      <c r="O134" s="61"/>
      <c r="P134" s="62"/>
      <c r="Q134" s="60"/>
      <c r="R134" s="61"/>
      <c r="S134" s="62"/>
      <c r="T134" s="60"/>
      <c r="U134" s="61"/>
      <c r="V134" s="62"/>
    </row>
    <row r="135" spans="1:134" s="5" customFormat="1" ht="15" customHeight="1" thickBot="1">
      <c r="A135" s="281" t="str">
        <f>IFERROR((#REF!+D135+E135+F135)/#REF!,"")</f>
        <v/>
      </c>
      <c r="B135" s="90" t="s">
        <v>130</v>
      </c>
      <c r="C135" s="86"/>
      <c r="D135" s="85">
        <f>SUM(D129:D134)</f>
        <v>0</v>
      </c>
      <c r="E135" s="85">
        <f>SUM(E129:E134)</f>
        <v>0</v>
      </c>
      <c r="F135" s="234">
        <f>SUM(F129:F134)</f>
        <v>0</v>
      </c>
      <c r="G135" s="218"/>
      <c r="H135" s="60"/>
      <c r="I135" s="61"/>
      <c r="J135" s="62"/>
      <c r="K135" s="60"/>
      <c r="L135" s="61"/>
      <c r="M135" s="62"/>
      <c r="N135" s="60"/>
      <c r="O135" s="61"/>
      <c r="P135" s="62"/>
      <c r="Q135" s="60"/>
      <c r="R135" s="61"/>
      <c r="S135" s="62"/>
      <c r="T135" s="60"/>
      <c r="U135" s="61"/>
      <c r="V135" s="62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  <c r="CC135" s="63"/>
      <c r="CD135" s="63"/>
      <c r="CE135" s="63"/>
      <c r="CF135" s="63"/>
      <c r="CG135" s="63"/>
      <c r="CH135" s="63"/>
      <c r="CI135" s="63"/>
      <c r="CJ135" s="63"/>
      <c r="CK135" s="63"/>
      <c r="CL135" s="63"/>
      <c r="CM135" s="63"/>
      <c r="CN135" s="63"/>
      <c r="CO135" s="63"/>
      <c r="CP135" s="63"/>
      <c r="CQ135" s="63"/>
      <c r="CR135" s="63"/>
      <c r="CS135" s="63"/>
      <c r="CT135" s="63"/>
      <c r="CU135" s="63"/>
      <c r="CV135" s="63"/>
      <c r="CW135" s="63"/>
      <c r="CX135" s="63"/>
      <c r="CY135" s="63"/>
      <c r="CZ135" s="63"/>
      <c r="DA135" s="63"/>
      <c r="DB135" s="63"/>
      <c r="DC135" s="63"/>
      <c r="DD135" s="63"/>
      <c r="DE135" s="63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P135" s="63"/>
      <c r="DQ135" s="63"/>
      <c r="DR135" s="63"/>
      <c r="DS135" s="63"/>
      <c r="DT135" s="63"/>
      <c r="DU135" s="63"/>
      <c r="DV135" s="63"/>
      <c r="DW135" s="63"/>
      <c r="DX135" s="63"/>
      <c r="DY135" s="63"/>
      <c r="DZ135" s="63"/>
      <c r="EA135" s="63"/>
      <c r="EB135" s="63"/>
      <c r="EC135" s="63"/>
      <c r="ED135" s="63"/>
    </row>
    <row r="136" spans="1:134" ht="15" customHeight="1">
      <c r="A136" s="129" t="s">
        <v>131</v>
      </c>
      <c r="B136" s="126" t="s">
        <v>132</v>
      </c>
      <c r="C136" s="124"/>
      <c r="D136" s="283"/>
      <c r="E136" s="283"/>
      <c r="F136" s="284"/>
      <c r="G136" s="218"/>
      <c r="H136" s="60"/>
      <c r="I136" s="61"/>
      <c r="J136" s="62"/>
      <c r="K136" s="60"/>
      <c r="L136" s="61"/>
      <c r="M136" s="62"/>
      <c r="N136" s="60"/>
      <c r="O136" s="61"/>
      <c r="P136" s="62"/>
      <c r="Q136" s="60"/>
      <c r="R136" s="61"/>
      <c r="S136" s="62"/>
      <c r="T136" s="60"/>
      <c r="U136" s="61"/>
      <c r="V136" s="62"/>
    </row>
    <row r="137" spans="1:134" s="12" customFormat="1" ht="15" customHeight="1">
      <c r="A137" s="97" t="s">
        <v>319</v>
      </c>
      <c r="B137" s="89" t="s">
        <v>136</v>
      </c>
      <c r="C137" s="10"/>
      <c r="D137" s="151"/>
      <c r="E137" s="190"/>
      <c r="F137" s="152"/>
      <c r="G137" s="218"/>
      <c r="H137" s="321"/>
      <c r="I137" s="61"/>
      <c r="J137" s="62"/>
      <c r="K137" s="60"/>
      <c r="L137" s="61"/>
      <c r="M137" s="62"/>
      <c r="N137" s="60"/>
      <c r="O137" s="61"/>
      <c r="P137" s="62"/>
      <c r="Q137" s="60"/>
      <c r="R137" s="61"/>
      <c r="S137" s="62"/>
      <c r="T137" s="60"/>
      <c r="U137" s="61"/>
      <c r="V137" s="62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64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</row>
    <row r="138" spans="1:134" s="12" customFormat="1" ht="15" customHeight="1">
      <c r="A138" s="97" t="s">
        <v>311</v>
      </c>
      <c r="B138" s="89" t="s">
        <v>137</v>
      </c>
      <c r="C138" s="4"/>
      <c r="D138" s="318"/>
      <c r="E138" s="313"/>
      <c r="F138" s="314"/>
      <c r="G138" s="218"/>
      <c r="H138" s="321"/>
      <c r="I138" s="61"/>
      <c r="J138" s="62"/>
      <c r="K138" s="60"/>
      <c r="L138" s="61"/>
      <c r="M138" s="62"/>
      <c r="N138" s="60"/>
      <c r="O138" s="61"/>
      <c r="P138" s="62"/>
      <c r="Q138" s="60"/>
      <c r="R138" s="61"/>
      <c r="S138" s="62"/>
      <c r="T138" s="60"/>
      <c r="U138" s="61"/>
      <c r="V138" s="62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64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</row>
    <row r="139" spans="1:134" s="12" customFormat="1">
      <c r="A139" s="97" t="s">
        <v>310</v>
      </c>
      <c r="B139" s="89" t="s">
        <v>135</v>
      </c>
      <c r="C139" s="4"/>
      <c r="D139" s="318"/>
      <c r="E139" s="313"/>
      <c r="F139" s="314"/>
      <c r="G139" s="221"/>
      <c r="H139" s="47"/>
      <c r="I139" s="48"/>
      <c r="J139" s="48"/>
      <c r="K139" s="47"/>
      <c r="L139" s="48"/>
      <c r="M139" s="48"/>
      <c r="N139" s="47"/>
      <c r="O139" s="48"/>
      <c r="P139" s="48"/>
      <c r="Q139" s="47"/>
      <c r="R139" s="48"/>
      <c r="S139" s="48"/>
      <c r="T139" s="47"/>
      <c r="U139" s="48"/>
      <c r="V139" s="48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64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</row>
    <row r="140" spans="1:134" s="12" customFormat="1" ht="15" customHeight="1" thickBot="1">
      <c r="A140" s="102" t="s">
        <v>309</v>
      </c>
      <c r="B140" s="107" t="s">
        <v>134</v>
      </c>
      <c r="C140" s="91"/>
      <c r="D140" s="305"/>
      <c r="E140" s="306"/>
      <c r="F140" s="307"/>
      <c r="G140" s="218"/>
      <c r="H140" s="60"/>
      <c r="I140" s="61"/>
      <c r="J140" s="62"/>
      <c r="K140" s="60"/>
      <c r="L140" s="61"/>
      <c r="M140" s="62"/>
      <c r="N140" s="60"/>
      <c r="O140" s="61"/>
      <c r="P140" s="62"/>
      <c r="Q140" s="60"/>
      <c r="R140" s="61"/>
      <c r="S140" s="62"/>
      <c r="T140" s="60"/>
      <c r="U140" s="61"/>
      <c r="V140" s="62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64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</row>
    <row r="141" spans="1:134" s="5" customFormat="1" ht="15" customHeight="1" thickBot="1">
      <c r="A141" s="287" t="str">
        <f>IFERROR((#REF!+D141+E141+F141)/#REF!,"")</f>
        <v/>
      </c>
      <c r="B141" s="87" t="s">
        <v>139</v>
      </c>
      <c r="C141" s="88"/>
      <c r="D141" s="34">
        <f>SUM(D137:D140)</f>
        <v>0</v>
      </c>
      <c r="E141" s="34">
        <f>SUM(E137:E140)</f>
        <v>0</v>
      </c>
      <c r="F141" s="232">
        <f>SUM(F137:F140)</f>
        <v>0</v>
      </c>
      <c r="G141" s="218"/>
      <c r="H141" s="60"/>
      <c r="I141" s="61"/>
      <c r="J141" s="62"/>
      <c r="K141" s="60"/>
      <c r="L141" s="61"/>
      <c r="M141" s="62"/>
      <c r="N141" s="60"/>
      <c r="O141" s="61"/>
      <c r="P141" s="62"/>
      <c r="Q141" s="60"/>
      <c r="R141" s="61"/>
      <c r="S141" s="62"/>
      <c r="T141" s="60"/>
      <c r="U141" s="61"/>
      <c r="V141" s="62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3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3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</row>
    <row r="142" spans="1:134" ht="15" customHeight="1">
      <c r="A142" s="129" t="s">
        <v>140</v>
      </c>
      <c r="B142" s="126" t="s">
        <v>141</v>
      </c>
      <c r="C142" s="124"/>
      <c r="D142" s="283"/>
      <c r="E142" s="283"/>
      <c r="F142" s="284"/>
      <c r="G142" s="218"/>
      <c r="H142" s="60"/>
      <c r="I142" s="61"/>
      <c r="J142" s="62"/>
      <c r="K142" s="60"/>
      <c r="L142" s="61"/>
      <c r="M142" s="62"/>
      <c r="N142" s="60"/>
      <c r="O142" s="61"/>
      <c r="P142" s="62"/>
      <c r="Q142" s="60"/>
      <c r="R142" s="61"/>
      <c r="S142" s="62"/>
      <c r="T142" s="60"/>
      <c r="U142" s="61"/>
      <c r="V142" s="62"/>
    </row>
    <row r="143" spans="1:134" s="12" customFormat="1" ht="15" customHeight="1">
      <c r="A143" s="97" t="s">
        <v>318</v>
      </c>
      <c r="B143" s="89" t="s">
        <v>144</v>
      </c>
      <c r="C143" s="10"/>
      <c r="D143" s="151"/>
      <c r="E143" s="190"/>
      <c r="F143" s="152"/>
      <c r="G143" s="218"/>
      <c r="H143" s="60"/>
      <c r="I143" s="61"/>
      <c r="J143" s="62"/>
      <c r="K143" s="60"/>
      <c r="L143" s="61"/>
      <c r="M143" s="62"/>
      <c r="N143" s="60"/>
      <c r="O143" s="61"/>
      <c r="P143" s="62"/>
      <c r="Q143" s="60"/>
      <c r="R143" s="61"/>
      <c r="S143" s="62"/>
      <c r="T143" s="60"/>
      <c r="U143" s="61"/>
      <c r="V143" s="62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64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</row>
    <row r="144" spans="1:134" s="12" customFormat="1" ht="15" customHeight="1">
      <c r="A144" s="97" t="s">
        <v>316</v>
      </c>
      <c r="B144" s="89" t="s">
        <v>142</v>
      </c>
      <c r="C144" s="4"/>
      <c r="D144" s="318"/>
      <c r="E144" s="313"/>
      <c r="F144" s="314"/>
      <c r="G144" s="218"/>
      <c r="H144" s="60"/>
      <c r="I144" s="61"/>
      <c r="J144" s="62"/>
      <c r="K144" s="60"/>
      <c r="L144" s="61"/>
      <c r="M144" s="62"/>
      <c r="N144" s="60"/>
      <c r="O144" s="61"/>
      <c r="P144" s="62"/>
      <c r="Q144" s="60"/>
      <c r="R144" s="61"/>
      <c r="S144" s="62"/>
      <c r="T144" s="60"/>
      <c r="U144" s="61"/>
      <c r="V144" s="62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64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</row>
    <row r="145" spans="1:134" s="16" customFormat="1" ht="13.5" thickBot="1">
      <c r="A145" s="102" t="s">
        <v>317</v>
      </c>
      <c r="B145" s="107" t="s">
        <v>143</v>
      </c>
      <c r="C145" s="91"/>
      <c r="D145" s="305"/>
      <c r="E145" s="306"/>
      <c r="F145" s="307"/>
      <c r="G145" s="221"/>
      <c r="H145" s="47"/>
      <c r="I145" s="48"/>
      <c r="J145" s="48"/>
      <c r="K145" s="47"/>
      <c r="L145" s="48"/>
      <c r="M145" s="48"/>
      <c r="N145" s="47"/>
      <c r="O145" s="48"/>
      <c r="P145" s="48"/>
      <c r="Q145" s="47"/>
      <c r="R145" s="48"/>
      <c r="S145" s="48"/>
      <c r="T145" s="47"/>
      <c r="U145" s="48"/>
      <c r="V145" s="48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67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</row>
    <row r="146" spans="1:134" s="5" customFormat="1" ht="15" customHeight="1" thickBot="1">
      <c r="A146" s="287" t="str">
        <f>IFERROR((#REF!+D146+E146+F146)/#REF!,"")</f>
        <v/>
      </c>
      <c r="B146" s="87" t="s">
        <v>145</v>
      </c>
      <c r="C146" s="83"/>
      <c r="D146" s="34">
        <f>SUM(D143:D145)</f>
        <v>0</v>
      </c>
      <c r="E146" s="34">
        <f>SUM(E143:E145)</f>
        <v>0</v>
      </c>
      <c r="F146" s="232">
        <f>SUM(F143:F145)</f>
        <v>0</v>
      </c>
      <c r="G146" s="218"/>
      <c r="H146" s="60"/>
      <c r="I146" s="61"/>
      <c r="J146" s="62"/>
      <c r="K146" s="60"/>
      <c r="L146" s="61"/>
      <c r="M146" s="62"/>
      <c r="N146" s="60"/>
      <c r="O146" s="61"/>
      <c r="P146" s="62"/>
      <c r="Q146" s="60"/>
      <c r="R146" s="61"/>
      <c r="S146" s="62"/>
      <c r="T146" s="60"/>
      <c r="U146" s="61"/>
      <c r="V146" s="62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A146" s="63"/>
      <c r="DB146" s="63"/>
      <c r="DC146" s="63"/>
      <c r="DD146" s="63"/>
      <c r="DE146" s="63"/>
      <c r="DF146" s="63"/>
      <c r="DG146" s="63"/>
      <c r="DH146" s="63"/>
      <c r="DI146" s="63"/>
      <c r="DJ146" s="63"/>
      <c r="DK146" s="63"/>
      <c r="DL146" s="63"/>
      <c r="DM146" s="63"/>
      <c r="DN146" s="63"/>
      <c r="DO146" s="63"/>
      <c r="DP146" s="63"/>
      <c r="DQ146" s="63"/>
      <c r="DR146" s="63"/>
      <c r="DS146" s="63"/>
      <c r="DT146" s="63"/>
      <c r="DU146" s="63"/>
      <c r="DV146" s="63"/>
      <c r="DW146" s="63"/>
      <c r="DX146" s="63"/>
      <c r="DY146" s="63"/>
      <c r="DZ146" s="63"/>
      <c r="EA146" s="63"/>
      <c r="EB146" s="63"/>
      <c r="EC146" s="63"/>
      <c r="ED146" s="63"/>
    </row>
    <row r="147" spans="1:134" ht="15" customHeight="1">
      <c r="A147" s="127" t="s">
        <v>320</v>
      </c>
      <c r="B147" s="128" t="s">
        <v>321</v>
      </c>
      <c r="C147" s="124"/>
      <c r="D147" s="283"/>
      <c r="E147" s="283"/>
      <c r="F147" s="284"/>
      <c r="G147" s="218"/>
      <c r="H147" s="60"/>
      <c r="I147" s="61"/>
      <c r="J147" s="62"/>
      <c r="K147" s="60"/>
      <c r="L147" s="61"/>
      <c r="M147" s="62"/>
      <c r="N147" s="60"/>
      <c r="O147" s="61"/>
      <c r="P147" s="62"/>
      <c r="Q147" s="60"/>
      <c r="R147" s="61"/>
      <c r="S147" s="62"/>
      <c r="T147" s="60"/>
      <c r="U147" s="61"/>
      <c r="V147" s="62"/>
    </row>
    <row r="148" spans="1:134" ht="15" customHeight="1" thickBot="1">
      <c r="A148" s="102" t="s">
        <v>322</v>
      </c>
      <c r="B148" s="107" t="s">
        <v>148</v>
      </c>
      <c r="C148" s="91"/>
      <c r="D148" s="305"/>
      <c r="E148" s="306"/>
      <c r="F148" s="307"/>
      <c r="G148" s="218"/>
      <c r="H148" s="60"/>
      <c r="I148" s="61"/>
      <c r="J148" s="62"/>
      <c r="K148" s="60"/>
      <c r="L148" s="61"/>
      <c r="M148" s="62"/>
      <c r="N148" s="60"/>
      <c r="O148" s="61"/>
      <c r="P148" s="62"/>
      <c r="Q148" s="60"/>
      <c r="R148" s="61"/>
      <c r="S148" s="62"/>
      <c r="T148" s="60"/>
      <c r="U148" s="61"/>
      <c r="V148" s="62"/>
    </row>
    <row r="149" spans="1:134" ht="15" customHeight="1" thickBot="1">
      <c r="A149" s="287" t="str">
        <f>IFERROR((#REF!+D149+E149+F149)/#REF!,"")</f>
        <v/>
      </c>
      <c r="B149" s="87" t="s">
        <v>323</v>
      </c>
      <c r="C149" s="88"/>
      <c r="D149" s="34">
        <f>SUM(D148:D148)</f>
        <v>0</v>
      </c>
      <c r="E149" s="34">
        <f>SUM(E148:E148)</f>
        <v>0</v>
      </c>
      <c r="F149" s="232">
        <f>SUM(F148:F148)</f>
        <v>0</v>
      </c>
      <c r="G149" s="218"/>
      <c r="H149" s="60"/>
      <c r="I149" s="61"/>
      <c r="J149" s="62"/>
      <c r="K149" s="60"/>
      <c r="L149" s="61"/>
      <c r="M149" s="62"/>
      <c r="N149" s="60"/>
      <c r="O149" s="61"/>
      <c r="P149" s="62"/>
      <c r="Q149" s="60"/>
      <c r="R149" s="61"/>
      <c r="S149" s="62"/>
      <c r="T149" s="60"/>
      <c r="U149" s="61"/>
      <c r="V149" s="62"/>
    </row>
    <row r="150" spans="1:134" ht="15" customHeight="1">
      <c r="A150" s="127" t="s">
        <v>324</v>
      </c>
      <c r="B150" s="128" t="s">
        <v>325</v>
      </c>
      <c r="C150" s="124"/>
      <c r="D150" s="283"/>
      <c r="E150" s="283"/>
      <c r="F150" s="284"/>
      <c r="G150" s="218"/>
      <c r="H150" s="60"/>
      <c r="I150" s="61"/>
      <c r="J150" s="62"/>
      <c r="K150" s="60"/>
      <c r="L150" s="61"/>
      <c r="M150" s="62"/>
      <c r="N150" s="60"/>
      <c r="O150" s="61"/>
      <c r="P150" s="62"/>
      <c r="Q150" s="60"/>
      <c r="R150" s="61"/>
      <c r="S150" s="62"/>
      <c r="T150" s="60"/>
      <c r="U150" s="61"/>
      <c r="V150" s="62"/>
    </row>
    <row r="151" spans="1:134" ht="15" customHeight="1">
      <c r="A151" s="97" t="s">
        <v>329</v>
      </c>
      <c r="B151" s="89" t="s">
        <v>327</v>
      </c>
      <c r="C151" s="4"/>
      <c r="D151" s="318"/>
      <c r="E151" s="313"/>
      <c r="F151" s="314"/>
      <c r="G151" s="218"/>
      <c r="H151" s="60"/>
      <c r="I151" s="61"/>
      <c r="J151" s="62"/>
      <c r="K151" s="60"/>
      <c r="L151" s="61"/>
      <c r="M151" s="62"/>
      <c r="N151" s="60"/>
      <c r="O151" s="61"/>
      <c r="P151" s="62"/>
      <c r="Q151" s="60"/>
      <c r="R151" s="61"/>
      <c r="S151" s="62"/>
      <c r="T151" s="60"/>
      <c r="U151" s="61"/>
      <c r="V151" s="62"/>
    </row>
    <row r="152" spans="1:134" ht="15" customHeight="1">
      <c r="A152" s="101" t="s">
        <v>330</v>
      </c>
      <c r="B152" s="92" t="s">
        <v>328</v>
      </c>
      <c r="C152" s="4"/>
      <c r="D152" s="322"/>
      <c r="E152" s="316"/>
      <c r="F152" s="317"/>
      <c r="G152" s="218"/>
      <c r="H152" s="60"/>
      <c r="I152" s="61"/>
      <c r="J152" s="62"/>
      <c r="K152" s="60"/>
      <c r="L152" s="61"/>
      <c r="M152" s="62"/>
      <c r="N152" s="60"/>
      <c r="O152" s="61"/>
      <c r="P152" s="62"/>
      <c r="Q152" s="60"/>
      <c r="R152" s="61"/>
      <c r="S152" s="62"/>
      <c r="T152" s="60"/>
      <c r="U152" s="61"/>
      <c r="V152" s="62"/>
    </row>
    <row r="153" spans="1:134" ht="15" customHeight="1">
      <c r="A153" s="97" t="s">
        <v>335</v>
      </c>
      <c r="B153" s="89" t="s">
        <v>336</v>
      </c>
      <c r="C153" s="4"/>
      <c r="D153" s="318"/>
      <c r="E153" s="313"/>
      <c r="F153" s="314"/>
      <c r="G153" s="218"/>
      <c r="H153" s="60"/>
      <c r="I153" s="61"/>
      <c r="J153" s="62"/>
      <c r="K153" s="60"/>
      <c r="L153" s="61"/>
      <c r="M153" s="62"/>
      <c r="N153" s="60"/>
      <c r="O153" s="61"/>
      <c r="P153" s="62"/>
      <c r="Q153" s="60"/>
      <c r="R153" s="61"/>
      <c r="S153" s="62"/>
      <c r="T153" s="60"/>
      <c r="U153" s="61"/>
      <c r="V153" s="62"/>
    </row>
    <row r="154" spans="1:134" ht="15" customHeight="1">
      <c r="A154" s="97" t="s">
        <v>337</v>
      </c>
      <c r="B154" s="89" t="s">
        <v>338</v>
      </c>
      <c r="C154" s="4"/>
      <c r="D154" s="318"/>
      <c r="E154" s="313"/>
      <c r="F154" s="314"/>
      <c r="G154" s="218"/>
      <c r="H154" s="60"/>
      <c r="I154" s="61"/>
      <c r="J154" s="62"/>
      <c r="K154" s="60"/>
      <c r="L154" s="61"/>
      <c r="M154" s="62"/>
      <c r="N154" s="60"/>
      <c r="O154" s="61"/>
      <c r="P154" s="62"/>
      <c r="Q154" s="60"/>
      <c r="R154" s="61"/>
      <c r="S154" s="62"/>
      <c r="T154" s="60"/>
      <c r="U154" s="61"/>
      <c r="V154" s="62"/>
    </row>
    <row r="155" spans="1:134" ht="15" customHeight="1">
      <c r="A155" s="101" t="s">
        <v>331</v>
      </c>
      <c r="B155" s="92" t="s">
        <v>332</v>
      </c>
      <c r="C155" s="4"/>
      <c r="D155" s="322"/>
      <c r="E155" s="316"/>
      <c r="F155" s="317"/>
      <c r="G155" s="218"/>
      <c r="H155" s="60"/>
      <c r="I155" s="61"/>
      <c r="J155" s="62"/>
      <c r="K155" s="60"/>
      <c r="L155" s="61"/>
      <c r="M155" s="62"/>
      <c r="N155" s="60"/>
      <c r="O155" s="61"/>
      <c r="P155" s="62"/>
      <c r="Q155" s="60"/>
      <c r="R155" s="61"/>
      <c r="S155" s="62"/>
      <c r="T155" s="60"/>
      <c r="U155" s="61"/>
      <c r="V155" s="62"/>
    </row>
    <row r="156" spans="1:134" ht="15" customHeight="1" thickBot="1">
      <c r="A156" s="102" t="s">
        <v>326</v>
      </c>
      <c r="B156" s="323" t="s">
        <v>149</v>
      </c>
      <c r="C156" s="91"/>
      <c r="D156" s="305"/>
      <c r="E156" s="306"/>
      <c r="F156" s="307"/>
      <c r="G156" s="218"/>
      <c r="H156" s="60"/>
      <c r="I156" s="61"/>
      <c r="J156" s="62"/>
      <c r="K156" s="60"/>
      <c r="L156" s="61"/>
      <c r="M156" s="62"/>
      <c r="N156" s="60"/>
      <c r="O156" s="61"/>
      <c r="P156" s="62"/>
      <c r="Q156" s="60"/>
      <c r="R156" s="61"/>
      <c r="S156" s="62"/>
      <c r="T156" s="60"/>
      <c r="U156" s="61"/>
      <c r="V156" s="62"/>
    </row>
    <row r="157" spans="1:134" ht="15" customHeight="1" thickBot="1">
      <c r="A157" s="281" t="str">
        <f>IFERROR((#REF!+D157+E157+F157)/#REF!,"")</f>
        <v/>
      </c>
      <c r="B157" s="90" t="s">
        <v>333</v>
      </c>
      <c r="C157" s="86"/>
      <c r="D157" s="85">
        <f>SUM(D151:D156)</f>
        <v>0</v>
      </c>
      <c r="E157" s="85">
        <f>SUM(E151:E156)</f>
        <v>0</v>
      </c>
      <c r="F157" s="234">
        <f>SUM(F151:F156)</f>
        <v>0</v>
      </c>
      <c r="G157" s="218"/>
      <c r="H157" s="60"/>
      <c r="I157" s="61"/>
      <c r="J157" s="62"/>
      <c r="K157" s="60"/>
      <c r="L157" s="61"/>
      <c r="M157" s="62"/>
      <c r="N157" s="60"/>
      <c r="O157" s="61"/>
      <c r="P157" s="62"/>
      <c r="Q157" s="60"/>
      <c r="R157" s="61"/>
      <c r="S157" s="62"/>
      <c r="T157" s="60"/>
      <c r="U157" s="61"/>
      <c r="V157" s="62"/>
    </row>
    <row r="158" spans="1:134" ht="15" customHeight="1">
      <c r="A158" s="129" t="s">
        <v>205</v>
      </c>
      <c r="B158" s="126" t="s">
        <v>146</v>
      </c>
      <c r="C158" s="124"/>
      <c r="D158" s="283"/>
      <c r="E158" s="283"/>
      <c r="F158" s="284"/>
      <c r="G158" s="218"/>
      <c r="H158" s="60"/>
      <c r="I158" s="61"/>
      <c r="J158" s="62"/>
      <c r="K158" s="60"/>
      <c r="L158" s="61"/>
      <c r="M158" s="62"/>
      <c r="N158" s="60"/>
      <c r="O158" s="61"/>
      <c r="P158" s="62"/>
      <c r="Q158" s="60"/>
      <c r="R158" s="61"/>
      <c r="S158" s="62"/>
      <c r="T158" s="60"/>
      <c r="U158" s="61"/>
      <c r="V158" s="62"/>
    </row>
    <row r="159" spans="1:134" s="12" customFormat="1" ht="15" customHeight="1">
      <c r="A159" s="97" t="s">
        <v>334</v>
      </c>
      <c r="B159" s="89" t="s">
        <v>147</v>
      </c>
      <c r="C159" s="4"/>
      <c r="D159" s="318"/>
      <c r="E159" s="313"/>
      <c r="F159" s="314"/>
      <c r="G159" s="218"/>
      <c r="H159" s="60"/>
      <c r="I159" s="61"/>
      <c r="J159" s="62"/>
      <c r="K159" s="60"/>
      <c r="L159" s="61"/>
      <c r="M159" s="62"/>
      <c r="N159" s="60"/>
      <c r="O159" s="61"/>
      <c r="P159" s="62"/>
      <c r="Q159" s="60"/>
      <c r="R159" s="61"/>
      <c r="S159" s="62"/>
      <c r="T159" s="60"/>
      <c r="U159" s="61"/>
      <c r="V159" s="62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64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</row>
    <row r="160" spans="1:134" s="12" customFormat="1" ht="15" customHeight="1">
      <c r="A160" s="97" t="s">
        <v>341</v>
      </c>
      <c r="B160" s="89" t="s">
        <v>339</v>
      </c>
      <c r="C160" s="10"/>
      <c r="D160" s="151"/>
      <c r="E160" s="190"/>
      <c r="F160" s="152"/>
      <c r="G160" s="218"/>
      <c r="H160" s="60"/>
      <c r="I160" s="61"/>
      <c r="J160" s="62"/>
      <c r="K160" s="60"/>
      <c r="L160" s="61"/>
      <c r="M160" s="62"/>
      <c r="N160" s="60"/>
      <c r="O160" s="61"/>
      <c r="P160" s="62"/>
      <c r="Q160" s="60"/>
      <c r="R160" s="61"/>
      <c r="S160" s="62"/>
      <c r="T160" s="60"/>
      <c r="U160" s="61"/>
      <c r="V160" s="62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64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</row>
    <row r="161" spans="1:134" s="12" customFormat="1">
      <c r="A161" s="97" t="s">
        <v>342</v>
      </c>
      <c r="B161" s="89" t="s">
        <v>340</v>
      </c>
      <c r="C161" s="10"/>
      <c r="D161" s="151"/>
      <c r="E161" s="190"/>
      <c r="F161" s="152"/>
      <c r="G161" s="221"/>
      <c r="H161" s="47"/>
      <c r="I161" s="48"/>
      <c r="J161" s="48"/>
      <c r="K161" s="47"/>
      <c r="L161" s="48"/>
      <c r="M161" s="48"/>
      <c r="N161" s="47"/>
      <c r="O161" s="48"/>
      <c r="P161" s="48"/>
      <c r="Q161" s="47"/>
      <c r="R161" s="48"/>
      <c r="S161" s="48"/>
      <c r="T161" s="47"/>
      <c r="U161" s="48"/>
      <c r="V161" s="48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64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</row>
    <row r="162" spans="1:134" s="12" customFormat="1">
      <c r="A162" s="97" t="s">
        <v>345</v>
      </c>
      <c r="B162" s="89" t="s">
        <v>153</v>
      </c>
      <c r="C162" s="10"/>
      <c r="D162" s="151"/>
      <c r="E162" s="190"/>
      <c r="F162" s="152"/>
      <c r="G162" s="221"/>
      <c r="H162" s="47"/>
      <c r="I162" s="48"/>
      <c r="J162" s="48"/>
      <c r="K162" s="47"/>
      <c r="L162" s="48"/>
      <c r="M162" s="48"/>
      <c r="N162" s="47"/>
      <c r="O162" s="48"/>
      <c r="P162" s="48"/>
      <c r="Q162" s="47"/>
      <c r="R162" s="48"/>
      <c r="S162" s="48"/>
      <c r="T162" s="47"/>
      <c r="U162" s="48"/>
      <c r="V162" s="48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64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</row>
    <row r="163" spans="1:134" s="12" customFormat="1">
      <c r="A163" s="97" t="s">
        <v>343</v>
      </c>
      <c r="B163" s="89" t="s">
        <v>151</v>
      </c>
      <c r="C163" s="10"/>
      <c r="D163" s="151"/>
      <c r="E163" s="190"/>
      <c r="F163" s="152"/>
      <c r="G163" s="221"/>
      <c r="H163" s="47"/>
      <c r="I163" s="48"/>
      <c r="J163" s="48"/>
      <c r="K163" s="47"/>
      <c r="L163" s="48"/>
      <c r="M163" s="48"/>
      <c r="N163" s="47"/>
      <c r="O163" s="48"/>
      <c r="P163" s="48"/>
      <c r="Q163" s="47"/>
      <c r="R163" s="48"/>
      <c r="S163" s="48"/>
      <c r="T163" s="47"/>
      <c r="U163" s="48"/>
      <c r="V163" s="48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64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</row>
    <row r="164" spans="1:134" s="16" customFormat="1" ht="13.5" thickBot="1">
      <c r="A164" s="102" t="s">
        <v>344</v>
      </c>
      <c r="B164" s="107" t="s">
        <v>152</v>
      </c>
      <c r="C164" s="100"/>
      <c r="D164" s="159"/>
      <c r="E164" s="194"/>
      <c r="F164" s="160"/>
      <c r="G164" s="221"/>
      <c r="H164" s="47"/>
      <c r="I164" s="48"/>
      <c r="J164" s="48"/>
      <c r="K164" s="47"/>
      <c r="L164" s="48"/>
      <c r="M164" s="48"/>
      <c r="N164" s="47"/>
      <c r="O164" s="48"/>
      <c r="P164" s="48"/>
      <c r="Q164" s="47"/>
      <c r="R164" s="48"/>
      <c r="S164" s="48"/>
      <c r="T164" s="47"/>
      <c r="U164" s="48"/>
      <c r="V164" s="48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67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  <c r="DQ164" s="68"/>
      <c r="DR164" s="68"/>
      <c r="DS164" s="68"/>
      <c r="DT164" s="68"/>
      <c r="DU164" s="68"/>
      <c r="DV164" s="68"/>
      <c r="DW164" s="68"/>
      <c r="DX164" s="68"/>
      <c r="DY164" s="68"/>
      <c r="DZ164" s="68"/>
      <c r="EA164" s="68"/>
      <c r="EB164" s="68"/>
      <c r="EC164" s="68"/>
      <c r="ED164" s="68"/>
    </row>
    <row r="165" spans="1:134" s="5" customFormat="1" ht="15" customHeight="1" thickBot="1">
      <c r="A165" s="281" t="str">
        <f>IFERROR((#REF!+D165+E165+F165)/#REF!,"")</f>
        <v/>
      </c>
      <c r="B165" s="90" t="s">
        <v>346</v>
      </c>
      <c r="C165" s="86"/>
      <c r="D165" s="85">
        <f>SUM(D159:D164)</f>
        <v>0</v>
      </c>
      <c r="E165" s="85">
        <f>SUM(E159:E164)</f>
        <v>0</v>
      </c>
      <c r="F165" s="234">
        <f>SUM(F159:F164)</f>
        <v>0</v>
      </c>
      <c r="G165" s="218"/>
      <c r="H165" s="60"/>
      <c r="I165" s="61"/>
      <c r="J165" s="62"/>
      <c r="K165" s="60"/>
      <c r="L165" s="61"/>
      <c r="M165" s="62"/>
      <c r="N165" s="60"/>
      <c r="O165" s="61"/>
      <c r="P165" s="62"/>
      <c r="Q165" s="60"/>
      <c r="R165" s="61"/>
      <c r="S165" s="62"/>
      <c r="T165" s="60"/>
      <c r="U165" s="61"/>
      <c r="V165" s="62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  <c r="CC165" s="63"/>
      <c r="CD165" s="63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3"/>
      <c r="CW165" s="63"/>
      <c r="CX165" s="63"/>
      <c r="CY165" s="63"/>
      <c r="CZ165" s="63"/>
      <c r="DA165" s="63"/>
      <c r="DB165" s="63"/>
      <c r="DC165" s="63"/>
      <c r="DD165" s="63"/>
      <c r="DE165" s="63"/>
      <c r="DF165" s="63"/>
      <c r="DG165" s="63"/>
      <c r="DH165" s="63"/>
      <c r="DI165" s="63"/>
      <c r="DJ165" s="63"/>
      <c r="DK165" s="63"/>
      <c r="DL165" s="63"/>
      <c r="DM165" s="63"/>
      <c r="DN165" s="63"/>
      <c r="DO165" s="63"/>
      <c r="DP165" s="63"/>
      <c r="DQ165" s="63"/>
      <c r="DR165" s="63"/>
      <c r="DS165" s="63"/>
      <c r="DT165" s="63"/>
      <c r="DU165" s="63"/>
      <c r="DV165" s="63"/>
      <c r="DW165" s="63"/>
      <c r="DX165" s="63"/>
      <c r="DY165" s="63"/>
      <c r="DZ165" s="63"/>
      <c r="EA165" s="63"/>
      <c r="EB165" s="63"/>
      <c r="EC165" s="63"/>
      <c r="ED165" s="63"/>
    </row>
    <row r="166" spans="1:134" ht="15" customHeight="1">
      <c r="A166" s="127" t="s">
        <v>347</v>
      </c>
      <c r="B166" s="128" t="s">
        <v>348</v>
      </c>
      <c r="C166" s="124"/>
      <c r="D166" s="283"/>
      <c r="E166" s="283"/>
      <c r="F166" s="284"/>
      <c r="G166" s="218"/>
      <c r="H166" s="60"/>
      <c r="I166" s="61"/>
      <c r="J166" s="62"/>
      <c r="K166" s="60"/>
      <c r="L166" s="61"/>
      <c r="M166" s="62"/>
      <c r="N166" s="60"/>
      <c r="O166" s="61"/>
      <c r="P166" s="62"/>
      <c r="Q166" s="60"/>
      <c r="R166" s="61"/>
      <c r="S166" s="62"/>
      <c r="T166" s="60"/>
      <c r="U166" s="61"/>
      <c r="V166" s="62"/>
    </row>
    <row r="167" spans="1:134" ht="15" customHeight="1" thickBot="1">
      <c r="A167" s="106" t="s">
        <v>349</v>
      </c>
      <c r="B167" s="324" t="s">
        <v>164</v>
      </c>
      <c r="C167" s="88"/>
      <c r="D167" s="278"/>
      <c r="E167" s="279"/>
      <c r="F167" s="280"/>
      <c r="G167" s="218"/>
      <c r="H167" s="60"/>
      <c r="I167" s="61"/>
      <c r="J167" s="62"/>
      <c r="K167" s="60"/>
      <c r="L167" s="61"/>
      <c r="M167" s="62"/>
      <c r="N167" s="60"/>
      <c r="O167" s="61"/>
      <c r="P167" s="62"/>
      <c r="Q167" s="60"/>
      <c r="R167" s="61"/>
      <c r="S167" s="62"/>
      <c r="T167" s="60"/>
      <c r="U167" s="61"/>
      <c r="V167" s="62"/>
    </row>
    <row r="168" spans="1:134" ht="15" customHeight="1" thickBot="1">
      <c r="A168" s="287" t="str">
        <f>IFERROR((#REF!+D168+E168+F168)/#REF!,"")</f>
        <v/>
      </c>
      <c r="B168" s="105" t="s">
        <v>350</v>
      </c>
      <c r="C168" s="88"/>
      <c r="D168" s="35">
        <f>SUM(D167:D167)</f>
        <v>0</v>
      </c>
      <c r="E168" s="35">
        <f>SUM(E167:E167)</f>
        <v>0</v>
      </c>
      <c r="F168" s="231">
        <f>SUM(F167:F167)</f>
        <v>0</v>
      </c>
      <c r="G168" s="218"/>
      <c r="H168" s="60"/>
      <c r="I168" s="61"/>
      <c r="J168" s="62"/>
      <c r="K168" s="60"/>
      <c r="L168" s="61"/>
      <c r="M168" s="62"/>
      <c r="N168" s="60"/>
      <c r="O168" s="61"/>
      <c r="P168" s="62"/>
      <c r="Q168" s="60"/>
      <c r="R168" s="61"/>
      <c r="S168" s="62"/>
      <c r="T168" s="60"/>
      <c r="U168" s="61"/>
      <c r="V168" s="62"/>
    </row>
    <row r="169" spans="1:134" ht="15" customHeight="1">
      <c r="A169" s="129" t="s">
        <v>206</v>
      </c>
      <c r="B169" s="126" t="s">
        <v>154</v>
      </c>
      <c r="C169" s="124"/>
      <c r="D169" s="273"/>
      <c r="E169" s="273"/>
      <c r="F169" s="274"/>
      <c r="G169" s="218"/>
      <c r="H169" s="60"/>
      <c r="I169" s="61"/>
      <c r="J169" s="62"/>
      <c r="K169" s="72"/>
      <c r="L169" s="61"/>
      <c r="M169" s="62"/>
      <c r="N169" s="60"/>
      <c r="O169" s="61"/>
      <c r="P169" s="62"/>
      <c r="Q169" s="60"/>
      <c r="R169" s="61"/>
      <c r="S169" s="62"/>
      <c r="T169" s="60"/>
      <c r="U169" s="61"/>
      <c r="V169" s="62"/>
    </row>
    <row r="170" spans="1:134" ht="15" customHeight="1">
      <c r="A170" s="97" t="s">
        <v>354</v>
      </c>
      <c r="B170" s="89" t="s">
        <v>16</v>
      </c>
      <c r="C170" s="4"/>
      <c r="D170" s="285"/>
      <c r="E170" s="289"/>
      <c r="F170" s="286"/>
      <c r="G170" s="218"/>
      <c r="H170" s="60"/>
      <c r="I170" s="61"/>
      <c r="J170" s="62"/>
      <c r="K170" s="72"/>
      <c r="L170" s="61"/>
      <c r="M170" s="62"/>
      <c r="N170" s="60"/>
      <c r="O170" s="61"/>
      <c r="P170" s="62"/>
      <c r="Q170" s="60"/>
      <c r="R170" s="61"/>
      <c r="S170" s="62"/>
      <c r="T170" s="60"/>
      <c r="U170" s="61"/>
      <c r="V170" s="62"/>
    </row>
    <row r="171" spans="1:134" ht="15" customHeight="1">
      <c r="A171" s="97" t="s">
        <v>354</v>
      </c>
      <c r="B171" s="89" t="s">
        <v>155</v>
      </c>
      <c r="C171" s="4"/>
      <c r="D171" s="285"/>
      <c r="E171" s="289"/>
      <c r="F171" s="286"/>
      <c r="G171" s="218"/>
      <c r="H171" s="60"/>
      <c r="I171" s="61"/>
      <c r="J171" s="62"/>
      <c r="K171" s="60"/>
      <c r="L171" s="61"/>
      <c r="M171" s="62"/>
      <c r="N171" s="60"/>
      <c r="O171" s="61"/>
      <c r="P171" s="62"/>
      <c r="Q171" s="60"/>
      <c r="R171" s="61"/>
      <c r="S171" s="62"/>
      <c r="T171" s="60"/>
      <c r="U171" s="61"/>
      <c r="V171" s="62"/>
    </row>
    <row r="172" spans="1:134" ht="15" customHeight="1">
      <c r="A172" s="97" t="s">
        <v>363</v>
      </c>
      <c r="B172" s="89" t="s">
        <v>163</v>
      </c>
      <c r="C172" s="4"/>
      <c r="D172" s="285"/>
      <c r="E172" s="289"/>
      <c r="F172" s="286"/>
      <c r="G172" s="218"/>
      <c r="H172" s="60"/>
      <c r="I172" s="61"/>
      <c r="J172" s="62"/>
      <c r="K172" s="60"/>
      <c r="L172" s="61"/>
      <c r="M172" s="62"/>
      <c r="N172" s="60"/>
      <c r="O172" s="61"/>
      <c r="P172" s="62"/>
      <c r="Q172" s="60"/>
      <c r="R172" s="61"/>
      <c r="S172" s="62"/>
      <c r="T172" s="60"/>
      <c r="U172" s="61"/>
      <c r="V172" s="62"/>
    </row>
    <row r="173" spans="1:134" ht="15" customHeight="1" thickBot="1">
      <c r="A173" s="102" t="s">
        <v>362</v>
      </c>
      <c r="B173" s="107" t="s">
        <v>162</v>
      </c>
      <c r="C173" s="91"/>
      <c r="D173" s="278"/>
      <c r="E173" s="279"/>
      <c r="F173" s="280"/>
      <c r="G173" s="218"/>
      <c r="H173" s="60"/>
      <c r="I173" s="61"/>
      <c r="J173" s="62"/>
      <c r="K173" s="60"/>
      <c r="L173" s="61"/>
      <c r="M173" s="62"/>
      <c r="N173" s="60"/>
      <c r="O173" s="61"/>
      <c r="P173" s="62"/>
      <c r="Q173" s="60"/>
      <c r="R173" s="61"/>
      <c r="S173" s="62"/>
      <c r="T173" s="60"/>
      <c r="U173" s="61"/>
      <c r="V173" s="62"/>
    </row>
    <row r="174" spans="1:134" s="5" customFormat="1" ht="15" customHeight="1" thickBot="1">
      <c r="A174" s="287" t="str">
        <f>IFERROR((#REF!+D174+E174+F174)/#REF!,"")</f>
        <v/>
      </c>
      <c r="B174" s="90" t="s">
        <v>207</v>
      </c>
      <c r="C174" s="86"/>
      <c r="D174" s="85">
        <f>SUM(D170:D173)</f>
        <v>0</v>
      </c>
      <c r="E174" s="85">
        <f>SUM(E170:E173)</f>
        <v>0</v>
      </c>
      <c r="F174" s="234">
        <f>SUM(F170:F173)</f>
        <v>0</v>
      </c>
      <c r="G174" s="218"/>
      <c r="H174" s="60"/>
      <c r="I174" s="61"/>
      <c r="J174" s="62"/>
      <c r="K174" s="60"/>
      <c r="L174" s="61"/>
      <c r="M174" s="62"/>
      <c r="N174" s="60"/>
      <c r="O174" s="61"/>
      <c r="P174" s="62"/>
      <c r="Q174" s="60"/>
      <c r="R174" s="61"/>
      <c r="S174" s="62"/>
      <c r="T174" s="60"/>
      <c r="U174" s="61"/>
      <c r="V174" s="62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63"/>
      <c r="BN174" s="63"/>
      <c r="BO174" s="63"/>
      <c r="BP174" s="63"/>
      <c r="BQ174" s="63"/>
      <c r="BR174" s="63"/>
      <c r="BS174" s="63"/>
      <c r="BT174" s="63"/>
      <c r="BU174" s="63"/>
      <c r="BV174" s="63"/>
      <c r="BW174" s="63"/>
      <c r="BX174" s="63"/>
      <c r="BY174" s="63"/>
      <c r="BZ174" s="63"/>
      <c r="CA174" s="63"/>
      <c r="CB174" s="63"/>
      <c r="CC174" s="63"/>
      <c r="CD174" s="63"/>
      <c r="CE174" s="63"/>
      <c r="CF174" s="63"/>
      <c r="CG174" s="63"/>
      <c r="CH174" s="63"/>
      <c r="CI174" s="63"/>
      <c r="CJ174" s="63"/>
      <c r="CK174" s="63"/>
      <c r="CL174" s="63"/>
      <c r="CM174" s="63"/>
      <c r="CN174" s="63"/>
      <c r="CO174" s="63"/>
      <c r="CP174" s="63"/>
      <c r="CQ174" s="63"/>
      <c r="CR174" s="63"/>
      <c r="CS174" s="63"/>
      <c r="CT174" s="63"/>
      <c r="CU174" s="63"/>
      <c r="CV174" s="63"/>
      <c r="CW174" s="63"/>
      <c r="CX174" s="63"/>
      <c r="CY174" s="63"/>
      <c r="CZ174" s="63"/>
      <c r="DA174" s="63"/>
      <c r="DB174" s="63"/>
      <c r="DC174" s="63"/>
      <c r="DD174" s="63"/>
      <c r="DE174" s="63"/>
      <c r="DF174" s="63"/>
      <c r="DG174" s="63"/>
      <c r="DH174" s="63"/>
      <c r="DI174" s="63"/>
      <c r="DJ174" s="63"/>
      <c r="DK174" s="63"/>
      <c r="DL174" s="63"/>
      <c r="DM174" s="63"/>
      <c r="DN174" s="63"/>
      <c r="DO174" s="63"/>
      <c r="DP174" s="63"/>
      <c r="DQ174" s="63"/>
      <c r="DR174" s="63"/>
      <c r="DS174" s="63"/>
      <c r="DT174" s="63"/>
      <c r="DU174" s="63"/>
      <c r="DV174" s="63"/>
      <c r="DW174" s="63"/>
      <c r="DX174" s="63"/>
      <c r="DY174" s="63"/>
      <c r="DZ174" s="63"/>
      <c r="EA174" s="63"/>
      <c r="EB174" s="63"/>
      <c r="EC174" s="63"/>
      <c r="ED174" s="63"/>
    </row>
    <row r="175" spans="1:134" s="5" customFormat="1" ht="15" customHeight="1" thickBot="1">
      <c r="A175" s="127" t="s">
        <v>358</v>
      </c>
      <c r="B175" s="128" t="s">
        <v>359</v>
      </c>
      <c r="C175" s="124"/>
      <c r="D175" s="283"/>
      <c r="E175" s="283"/>
      <c r="F175" s="284"/>
      <c r="G175" s="218"/>
      <c r="H175" s="60"/>
      <c r="I175" s="61"/>
      <c r="J175" s="62"/>
      <c r="K175" s="60"/>
      <c r="L175" s="61"/>
      <c r="M175" s="62"/>
      <c r="N175" s="60"/>
      <c r="O175" s="61"/>
      <c r="P175" s="62"/>
      <c r="Q175" s="60"/>
      <c r="R175" s="61"/>
      <c r="S175" s="62"/>
      <c r="T175" s="60"/>
      <c r="U175" s="61"/>
      <c r="V175" s="62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63"/>
      <c r="BN175" s="63"/>
      <c r="BO175" s="63"/>
      <c r="BP175" s="63"/>
      <c r="BQ175" s="63"/>
      <c r="BR175" s="63"/>
      <c r="BS175" s="63"/>
      <c r="BT175" s="63"/>
      <c r="BU175" s="63"/>
      <c r="BV175" s="63"/>
      <c r="BW175" s="63"/>
      <c r="BX175" s="63"/>
      <c r="BY175" s="63"/>
      <c r="BZ175" s="63"/>
      <c r="CA175" s="63"/>
      <c r="CB175" s="63"/>
      <c r="CC175" s="63"/>
      <c r="CD175" s="63"/>
      <c r="CE175" s="63"/>
      <c r="CF175" s="63"/>
      <c r="CG175" s="63"/>
      <c r="CH175" s="63"/>
      <c r="CI175" s="63"/>
      <c r="CJ175" s="63"/>
      <c r="CK175" s="63"/>
      <c r="CL175" s="63"/>
      <c r="CM175" s="63"/>
      <c r="CN175" s="63"/>
      <c r="CO175" s="63"/>
      <c r="CP175" s="63"/>
      <c r="CQ175" s="63"/>
      <c r="CR175" s="63"/>
      <c r="CS175" s="63"/>
      <c r="CT175" s="63"/>
      <c r="CU175" s="63"/>
      <c r="CV175" s="63"/>
      <c r="CW175" s="63"/>
      <c r="CX175" s="63"/>
      <c r="CY175" s="63"/>
      <c r="CZ175" s="63"/>
      <c r="DA175" s="63"/>
      <c r="DB175" s="63"/>
      <c r="DC175" s="63"/>
      <c r="DD175" s="63"/>
      <c r="DE175" s="63"/>
      <c r="DF175" s="63"/>
      <c r="DG175" s="63"/>
      <c r="DH175" s="63"/>
      <c r="DI175" s="63"/>
      <c r="DJ175" s="63"/>
      <c r="DK175" s="63"/>
      <c r="DL175" s="63"/>
      <c r="DM175" s="63"/>
      <c r="DN175" s="63"/>
      <c r="DO175" s="63"/>
      <c r="DP175" s="63"/>
      <c r="DQ175" s="63"/>
      <c r="DR175" s="63"/>
      <c r="DS175" s="63"/>
      <c r="DT175" s="63"/>
      <c r="DU175" s="63"/>
      <c r="DV175" s="63"/>
      <c r="DW175" s="63"/>
      <c r="DX175" s="63"/>
      <c r="DY175" s="63"/>
      <c r="DZ175" s="63"/>
      <c r="EA175" s="63"/>
      <c r="EB175" s="63"/>
      <c r="EC175" s="63"/>
      <c r="ED175" s="63"/>
    </row>
    <row r="176" spans="1:134" s="5" customFormat="1" ht="15" customHeight="1" thickBot="1">
      <c r="A176" s="97" t="s">
        <v>355</v>
      </c>
      <c r="B176" s="89" t="s">
        <v>158</v>
      </c>
      <c r="C176" s="4"/>
      <c r="D176" s="285"/>
      <c r="E176" s="289"/>
      <c r="F176" s="286"/>
      <c r="G176" s="218"/>
      <c r="H176" s="60"/>
      <c r="I176" s="61"/>
      <c r="J176" s="62"/>
      <c r="K176" s="60"/>
      <c r="L176" s="61"/>
      <c r="M176" s="62"/>
      <c r="N176" s="60"/>
      <c r="O176" s="61"/>
      <c r="P176" s="62"/>
      <c r="Q176" s="60"/>
      <c r="R176" s="61"/>
      <c r="S176" s="62"/>
      <c r="T176" s="60"/>
      <c r="U176" s="61"/>
      <c r="V176" s="62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63"/>
      <c r="BN176" s="63"/>
      <c r="BO176" s="63"/>
      <c r="BP176" s="63"/>
      <c r="BQ176" s="63"/>
      <c r="BR176" s="63"/>
      <c r="BS176" s="63"/>
      <c r="BT176" s="63"/>
      <c r="BU176" s="63"/>
      <c r="BV176" s="63"/>
      <c r="BW176" s="63"/>
      <c r="BX176" s="63"/>
      <c r="BY176" s="63"/>
      <c r="BZ176" s="63"/>
      <c r="CA176" s="63"/>
      <c r="CB176" s="63"/>
      <c r="CC176" s="63"/>
      <c r="CD176" s="63"/>
      <c r="CE176" s="63"/>
      <c r="CF176" s="63"/>
      <c r="CG176" s="63"/>
      <c r="CH176" s="63"/>
      <c r="CI176" s="63"/>
      <c r="CJ176" s="63"/>
      <c r="CK176" s="63"/>
      <c r="CL176" s="63"/>
      <c r="CM176" s="63"/>
      <c r="CN176" s="63"/>
      <c r="CO176" s="63"/>
      <c r="CP176" s="63"/>
      <c r="CQ176" s="63"/>
      <c r="CR176" s="63"/>
      <c r="CS176" s="63"/>
      <c r="CT176" s="63"/>
      <c r="CU176" s="63"/>
      <c r="CV176" s="63"/>
      <c r="CW176" s="63"/>
      <c r="CX176" s="63"/>
      <c r="CY176" s="63"/>
      <c r="CZ176" s="63"/>
      <c r="DA176" s="63"/>
      <c r="DB176" s="63"/>
      <c r="DC176" s="63"/>
      <c r="DD176" s="63"/>
      <c r="DE176" s="63"/>
      <c r="DF176" s="63"/>
      <c r="DG176" s="63"/>
      <c r="DH176" s="63"/>
      <c r="DI176" s="63"/>
      <c r="DJ176" s="63"/>
      <c r="DK176" s="63"/>
      <c r="DL176" s="63"/>
      <c r="DM176" s="63"/>
      <c r="DN176" s="63"/>
      <c r="DO176" s="63"/>
      <c r="DP176" s="63"/>
      <c r="DQ176" s="63"/>
      <c r="DR176" s="63"/>
      <c r="DS176" s="63"/>
      <c r="DT176" s="63"/>
      <c r="DU176" s="63"/>
      <c r="DV176" s="63"/>
      <c r="DW176" s="63"/>
      <c r="DX176" s="63"/>
      <c r="DY176" s="63"/>
      <c r="DZ176" s="63"/>
      <c r="EA176" s="63"/>
      <c r="EB176" s="63"/>
      <c r="EC176" s="63"/>
      <c r="ED176" s="63"/>
    </row>
    <row r="177" spans="1:134" s="5" customFormat="1" ht="15" customHeight="1" thickBot="1">
      <c r="A177" s="101" t="s">
        <v>360</v>
      </c>
      <c r="B177" s="92" t="s">
        <v>161</v>
      </c>
      <c r="C177" s="81"/>
      <c r="D177" s="293"/>
      <c r="E177" s="294"/>
      <c r="F177" s="295"/>
      <c r="G177" s="218"/>
      <c r="H177" s="60"/>
      <c r="I177" s="61"/>
      <c r="J177" s="62"/>
      <c r="K177" s="60"/>
      <c r="L177" s="61"/>
      <c r="M177" s="62"/>
      <c r="N177" s="60"/>
      <c r="O177" s="61"/>
      <c r="P177" s="62"/>
      <c r="Q177" s="60"/>
      <c r="R177" s="61"/>
      <c r="S177" s="62"/>
      <c r="T177" s="60"/>
      <c r="U177" s="61"/>
      <c r="V177" s="62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63"/>
      <c r="BN177" s="63"/>
      <c r="BO177" s="63"/>
      <c r="BP177" s="63"/>
      <c r="BQ177" s="63"/>
      <c r="BR177" s="63"/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L177" s="63"/>
      <c r="CM177" s="63"/>
      <c r="CN177" s="63"/>
      <c r="CO177" s="63"/>
      <c r="CP177" s="63"/>
      <c r="CQ177" s="63"/>
      <c r="CR177" s="63"/>
      <c r="CS177" s="63"/>
      <c r="CT177" s="63"/>
      <c r="CU177" s="63"/>
      <c r="CV177" s="63"/>
      <c r="CW177" s="63"/>
      <c r="CX177" s="63"/>
      <c r="CY177" s="63"/>
      <c r="CZ177" s="63"/>
      <c r="DA177" s="63"/>
      <c r="DB177" s="63"/>
      <c r="DC177" s="63"/>
      <c r="DD177" s="63"/>
      <c r="DE177" s="63"/>
      <c r="DF177" s="63"/>
      <c r="DG177" s="63"/>
      <c r="DH177" s="63"/>
      <c r="DI177" s="63"/>
      <c r="DJ177" s="63"/>
      <c r="DK177" s="63"/>
      <c r="DL177" s="63"/>
      <c r="DM177" s="63"/>
      <c r="DN177" s="63"/>
      <c r="DO177" s="63"/>
      <c r="DP177" s="63"/>
      <c r="DQ177" s="63"/>
      <c r="DR177" s="63"/>
      <c r="DS177" s="63"/>
      <c r="DT177" s="63"/>
      <c r="DU177" s="63"/>
      <c r="DV177" s="63"/>
      <c r="DW177" s="63"/>
      <c r="DX177" s="63"/>
      <c r="DY177" s="63"/>
      <c r="DZ177" s="63"/>
      <c r="EA177" s="63"/>
      <c r="EB177" s="63"/>
      <c r="EC177" s="63"/>
      <c r="ED177" s="63"/>
    </row>
    <row r="178" spans="1:134" s="5" customFormat="1" ht="15" customHeight="1" thickBot="1">
      <c r="A178" s="97" t="s">
        <v>356</v>
      </c>
      <c r="B178" s="89" t="s">
        <v>159</v>
      </c>
      <c r="C178" s="4"/>
      <c r="D178" s="290"/>
      <c r="E178" s="291"/>
      <c r="F178" s="292"/>
      <c r="G178" s="218"/>
      <c r="H178" s="60"/>
      <c r="I178" s="61"/>
      <c r="J178" s="62"/>
      <c r="K178" s="60"/>
      <c r="L178" s="61"/>
      <c r="M178" s="62"/>
      <c r="N178" s="60"/>
      <c r="O178" s="61"/>
      <c r="P178" s="62"/>
      <c r="Q178" s="60"/>
      <c r="R178" s="61"/>
      <c r="S178" s="62"/>
      <c r="T178" s="60"/>
      <c r="U178" s="61"/>
      <c r="V178" s="62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63"/>
      <c r="BN178" s="63"/>
      <c r="BO178" s="63"/>
      <c r="BP178" s="63"/>
      <c r="BQ178" s="63"/>
      <c r="BR178" s="63"/>
      <c r="BS178" s="63"/>
      <c r="BT178" s="63"/>
      <c r="BU178" s="63"/>
      <c r="BV178" s="63"/>
      <c r="BW178" s="63"/>
      <c r="BX178" s="63"/>
      <c r="BY178" s="63"/>
      <c r="BZ178" s="63"/>
      <c r="CA178" s="63"/>
      <c r="CB178" s="63"/>
      <c r="CC178" s="63"/>
      <c r="CD178" s="63"/>
      <c r="CE178" s="63"/>
      <c r="CF178" s="63"/>
      <c r="CG178" s="63"/>
      <c r="CH178" s="63"/>
      <c r="CI178" s="63"/>
      <c r="CJ178" s="63"/>
      <c r="CK178" s="63"/>
      <c r="CL178" s="63"/>
      <c r="CM178" s="63"/>
      <c r="CN178" s="63"/>
      <c r="CO178" s="63"/>
      <c r="CP178" s="63"/>
      <c r="CQ178" s="63"/>
      <c r="CR178" s="63"/>
      <c r="CS178" s="63"/>
      <c r="CT178" s="63"/>
      <c r="CU178" s="63"/>
      <c r="CV178" s="63"/>
      <c r="CW178" s="63"/>
      <c r="CX178" s="63"/>
      <c r="CY178" s="63"/>
      <c r="CZ178" s="63"/>
      <c r="DA178" s="63"/>
      <c r="DB178" s="63"/>
      <c r="DC178" s="63"/>
      <c r="DD178" s="63"/>
      <c r="DE178" s="63"/>
      <c r="DF178" s="63"/>
      <c r="DG178" s="63"/>
      <c r="DH178" s="63"/>
      <c r="DI178" s="63"/>
      <c r="DJ178" s="63"/>
      <c r="DK178" s="63"/>
      <c r="DL178" s="63"/>
      <c r="DM178" s="63"/>
      <c r="DN178" s="63"/>
      <c r="DO178" s="63"/>
      <c r="DP178" s="63"/>
      <c r="DQ178" s="63"/>
      <c r="DR178" s="63"/>
      <c r="DS178" s="63"/>
      <c r="DT178" s="63"/>
      <c r="DU178" s="63"/>
      <c r="DV178" s="63"/>
      <c r="DW178" s="63"/>
      <c r="DX178" s="63"/>
      <c r="DY178" s="63"/>
      <c r="DZ178" s="63"/>
      <c r="EA178" s="63"/>
      <c r="EB178" s="63"/>
      <c r="EC178" s="63"/>
      <c r="ED178" s="63"/>
    </row>
    <row r="179" spans="1:134" s="5" customFormat="1" ht="15" customHeight="1" thickBot="1">
      <c r="A179" s="106" t="s">
        <v>357</v>
      </c>
      <c r="B179" s="324" t="s">
        <v>160</v>
      </c>
      <c r="C179" s="88"/>
      <c r="D179" s="278"/>
      <c r="E179" s="279"/>
      <c r="F179" s="280"/>
      <c r="G179" s="218"/>
      <c r="H179" s="60"/>
      <c r="I179" s="61"/>
      <c r="J179" s="62"/>
      <c r="K179" s="60"/>
      <c r="L179" s="61"/>
      <c r="M179" s="62"/>
      <c r="N179" s="60"/>
      <c r="O179" s="61"/>
      <c r="P179" s="62"/>
      <c r="Q179" s="60"/>
      <c r="R179" s="61"/>
      <c r="S179" s="62"/>
      <c r="T179" s="60"/>
      <c r="U179" s="61"/>
      <c r="V179" s="62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63"/>
      <c r="BN179" s="63"/>
      <c r="BO179" s="63"/>
      <c r="BP179" s="63"/>
      <c r="BQ179" s="63"/>
      <c r="BR179" s="63"/>
      <c r="BS179" s="63"/>
      <c r="BT179" s="63"/>
      <c r="BU179" s="63"/>
      <c r="BV179" s="63"/>
      <c r="BW179" s="63"/>
      <c r="BX179" s="63"/>
      <c r="BY179" s="63"/>
      <c r="BZ179" s="63"/>
      <c r="CA179" s="63"/>
      <c r="CB179" s="63"/>
      <c r="CC179" s="63"/>
      <c r="CD179" s="63"/>
      <c r="CE179" s="63"/>
      <c r="CF179" s="63"/>
      <c r="CG179" s="63"/>
      <c r="CH179" s="63"/>
      <c r="CI179" s="63"/>
      <c r="CJ179" s="63"/>
      <c r="CK179" s="63"/>
      <c r="CL179" s="63"/>
      <c r="CM179" s="63"/>
      <c r="CN179" s="63"/>
      <c r="CO179" s="63"/>
      <c r="CP179" s="63"/>
      <c r="CQ179" s="63"/>
      <c r="CR179" s="63"/>
      <c r="CS179" s="63"/>
      <c r="CT179" s="63"/>
      <c r="CU179" s="63"/>
      <c r="CV179" s="63"/>
      <c r="CW179" s="63"/>
      <c r="CX179" s="63"/>
      <c r="CY179" s="63"/>
      <c r="CZ179" s="63"/>
      <c r="DA179" s="63"/>
      <c r="DB179" s="63"/>
      <c r="DC179" s="63"/>
      <c r="DD179" s="63"/>
      <c r="DE179" s="63"/>
      <c r="DF179" s="63"/>
      <c r="DG179" s="63"/>
      <c r="DH179" s="63"/>
      <c r="DI179" s="63"/>
      <c r="DJ179" s="63"/>
      <c r="DK179" s="63"/>
      <c r="DL179" s="63"/>
      <c r="DM179" s="63"/>
      <c r="DN179" s="63"/>
      <c r="DO179" s="63"/>
      <c r="DP179" s="63"/>
      <c r="DQ179" s="63"/>
      <c r="DR179" s="63"/>
      <c r="DS179" s="63"/>
      <c r="DT179" s="63"/>
      <c r="DU179" s="63"/>
      <c r="DV179" s="63"/>
      <c r="DW179" s="63"/>
      <c r="DX179" s="63"/>
      <c r="DY179" s="63"/>
      <c r="DZ179" s="63"/>
      <c r="EA179" s="63"/>
      <c r="EB179" s="63"/>
      <c r="EC179" s="63"/>
      <c r="ED179" s="63"/>
    </row>
    <row r="180" spans="1:134" s="5" customFormat="1" ht="15" customHeight="1" thickBot="1">
      <c r="A180" s="287" t="str">
        <f>IFERROR((#REF!+D180+E180+F180)/#REF!,"")</f>
        <v/>
      </c>
      <c r="B180" s="87" t="s">
        <v>361</v>
      </c>
      <c r="C180" s="83"/>
      <c r="D180" s="34">
        <f>SUM(D176:D179)</f>
        <v>0</v>
      </c>
      <c r="E180" s="34">
        <f>SUM(E176:E179)</f>
        <v>0</v>
      </c>
      <c r="F180" s="232">
        <f>SUM(F176:F179)</f>
        <v>0</v>
      </c>
      <c r="G180" s="218"/>
      <c r="H180" s="60"/>
      <c r="I180" s="61"/>
      <c r="J180" s="62"/>
      <c r="K180" s="60"/>
      <c r="L180" s="61"/>
      <c r="M180" s="62"/>
      <c r="N180" s="60"/>
      <c r="O180" s="61"/>
      <c r="P180" s="62"/>
      <c r="Q180" s="60"/>
      <c r="R180" s="61"/>
      <c r="S180" s="62"/>
      <c r="T180" s="60"/>
      <c r="U180" s="61"/>
      <c r="V180" s="62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63"/>
      <c r="BN180" s="63"/>
      <c r="BO180" s="63"/>
      <c r="BP180" s="63"/>
      <c r="BQ180" s="63"/>
      <c r="BR180" s="63"/>
      <c r="BS180" s="63"/>
      <c r="BT180" s="63"/>
      <c r="BU180" s="63"/>
      <c r="BV180" s="63"/>
      <c r="BW180" s="63"/>
      <c r="BX180" s="63"/>
      <c r="BY180" s="63"/>
      <c r="BZ180" s="63"/>
      <c r="CA180" s="63"/>
      <c r="CB180" s="63"/>
      <c r="CC180" s="63"/>
      <c r="CD180" s="63"/>
      <c r="CE180" s="63"/>
      <c r="CF180" s="63"/>
      <c r="CG180" s="63"/>
      <c r="CH180" s="63"/>
      <c r="CI180" s="63"/>
      <c r="CJ180" s="63"/>
      <c r="CK180" s="63"/>
      <c r="CL180" s="63"/>
      <c r="CM180" s="63"/>
      <c r="CN180" s="63"/>
      <c r="CO180" s="63"/>
      <c r="CP180" s="63"/>
      <c r="CQ180" s="63"/>
      <c r="CR180" s="63"/>
      <c r="CS180" s="63"/>
      <c r="CT180" s="63"/>
      <c r="CU180" s="63"/>
      <c r="CV180" s="63"/>
      <c r="CW180" s="63"/>
      <c r="CX180" s="63"/>
      <c r="CY180" s="63"/>
      <c r="CZ180" s="63"/>
      <c r="DA180" s="63"/>
      <c r="DB180" s="63"/>
      <c r="DC180" s="63"/>
      <c r="DD180" s="63"/>
      <c r="DE180" s="63"/>
      <c r="DF180" s="63"/>
      <c r="DG180" s="63"/>
      <c r="DH180" s="63"/>
      <c r="DI180" s="63"/>
      <c r="DJ180" s="63"/>
      <c r="DK180" s="63"/>
      <c r="DL180" s="63"/>
      <c r="DM180" s="63"/>
      <c r="DN180" s="63"/>
      <c r="DO180" s="63"/>
      <c r="DP180" s="63"/>
      <c r="DQ180" s="63"/>
      <c r="DR180" s="63"/>
      <c r="DS180" s="63"/>
      <c r="DT180" s="63"/>
      <c r="DU180" s="63"/>
      <c r="DV180" s="63"/>
      <c r="DW180" s="63"/>
      <c r="DX180" s="63"/>
      <c r="DY180" s="63"/>
      <c r="DZ180" s="63"/>
      <c r="EA180" s="63"/>
      <c r="EB180" s="63"/>
      <c r="EC180" s="63"/>
      <c r="ED180" s="63"/>
    </row>
    <row r="181" spans="1:134" s="5" customFormat="1" ht="15" customHeight="1" thickBot="1">
      <c r="A181" s="127" t="s">
        <v>313</v>
      </c>
      <c r="B181" s="128" t="s">
        <v>314</v>
      </c>
      <c r="C181" s="124"/>
      <c r="D181" s="283"/>
      <c r="E181" s="283"/>
      <c r="F181" s="284"/>
      <c r="G181" s="218"/>
      <c r="H181" s="60"/>
      <c r="I181" s="61"/>
      <c r="J181" s="62"/>
      <c r="K181" s="60"/>
      <c r="L181" s="61"/>
      <c r="M181" s="62"/>
      <c r="N181" s="60"/>
      <c r="O181" s="61"/>
      <c r="P181" s="62"/>
      <c r="Q181" s="60"/>
      <c r="R181" s="61"/>
      <c r="S181" s="62"/>
      <c r="T181" s="60"/>
      <c r="U181" s="61"/>
      <c r="V181" s="62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63"/>
      <c r="BN181" s="63"/>
      <c r="BO181" s="63"/>
      <c r="BP181" s="63"/>
      <c r="BQ181" s="63"/>
      <c r="BR181" s="63"/>
      <c r="BS181" s="63"/>
      <c r="BT181" s="63"/>
      <c r="BU181" s="63"/>
      <c r="BV181" s="63"/>
      <c r="BW181" s="63"/>
      <c r="BX181" s="63"/>
      <c r="BY181" s="63"/>
      <c r="BZ181" s="63"/>
      <c r="CA181" s="63"/>
      <c r="CB181" s="63"/>
      <c r="CC181" s="63"/>
      <c r="CD181" s="63"/>
      <c r="CE181" s="63"/>
      <c r="CF181" s="63"/>
      <c r="CG181" s="63"/>
      <c r="CH181" s="63"/>
      <c r="CI181" s="63"/>
      <c r="CJ181" s="63"/>
      <c r="CK181" s="63"/>
      <c r="CL181" s="63"/>
      <c r="CM181" s="63"/>
      <c r="CN181" s="63"/>
      <c r="CO181" s="63"/>
      <c r="CP181" s="63"/>
      <c r="CQ181" s="63"/>
      <c r="CR181" s="63"/>
      <c r="CS181" s="63"/>
      <c r="CT181" s="63"/>
      <c r="CU181" s="63"/>
      <c r="CV181" s="63"/>
      <c r="CW181" s="63"/>
      <c r="CX181" s="63"/>
      <c r="CY181" s="63"/>
      <c r="CZ181" s="63"/>
      <c r="DA181" s="63"/>
      <c r="DB181" s="63"/>
      <c r="DC181" s="63"/>
      <c r="DD181" s="63"/>
      <c r="DE181" s="63"/>
      <c r="DF181" s="63"/>
      <c r="DG181" s="63"/>
      <c r="DH181" s="63"/>
      <c r="DI181" s="63"/>
      <c r="DJ181" s="63"/>
      <c r="DK181" s="63"/>
      <c r="DL181" s="63"/>
      <c r="DM181" s="63"/>
      <c r="DN181" s="63"/>
      <c r="DO181" s="63"/>
      <c r="DP181" s="63"/>
      <c r="DQ181" s="63"/>
      <c r="DR181" s="63"/>
      <c r="DS181" s="63"/>
      <c r="DT181" s="63"/>
      <c r="DU181" s="63"/>
      <c r="DV181" s="63"/>
      <c r="DW181" s="63"/>
      <c r="DX181" s="63"/>
      <c r="DY181" s="63"/>
      <c r="DZ181" s="63"/>
      <c r="EA181" s="63"/>
      <c r="EB181" s="63"/>
      <c r="EC181" s="63"/>
      <c r="ED181" s="63"/>
    </row>
    <row r="182" spans="1:134" s="5" customFormat="1" ht="15" customHeight="1" thickBot="1">
      <c r="A182" s="97" t="s">
        <v>353</v>
      </c>
      <c r="B182" s="89" t="s">
        <v>157</v>
      </c>
      <c r="C182" s="4"/>
      <c r="D182" s="285"/>
      <c r="E182" s="289"/>
      <c r="F182" s="286"/>
      <c r="G182" s="218"/>
      <c r="H182" s="60"/>
      <c r="I182" s="61"/>
      <c r="J182" s="62"/>
      <c r="K182" s="60"/>
      <c r="L182" s="61"/>
      <c r="M182" s="62"/>
      <c r="N182" s="60"/>
      <c r="O182" s="61"/>
      <c r="P182" s="62"/>
      <c r="Q182" s="60"/>
      <c r="R182" s="61"/>
      <c r="S182" s="62"/>
      <c r="T182" s="60"/>
      <c r="U182" s="61"/>
      <c r="V182" s="62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  <c r="CC182" s="63"/>
      <c r="CD182" s="63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3"/>
      <c r="CW182" s="63"/>
      <c r="CX182" s="63"/>
      <c r="CY182" s="63"/>
      <c r="CZ182" s="63"/>
      <c r="DA182" s="63"/>
      <c r="DB182" s="63"/>
      <c r="DC182" s="63"/>
      <c r="DD182" s="63"/>
      <c r="DE182" s="63"/>
      <c r="DF182" s="63"/>
      <c r="DG182" s="63"/>
      <c r="DH182" s="63"/>
      <c r="DI182" s="63"/>
      <c r="DJ182" s="63"/>
      <c r="DK182" s="63"/>
      <c r="DL182" s="63"/>
      <c r="DM182" s="63"/>
      <c r="DN182" s="63"/>
      <c r="DO182" s="63"/>
      <c r="DP182" s="63"/>
      <c r="DQ182" s="63"/>
      <c r="DR182" s="63"/>
      <c r="DS182" s="63"/>
      <c r="DT182" s="63"/>
      <c r="DU182" s="63"/>
      <c r="DV182" s="63"/>
      <c r="DW182" s="63"/>
      <c r="DX182" s="63"/>
      <c r="DY182" s="63"/>
      <c r="DZ182" s="63"/>
      <c r="EA182" s="63"/>
      <c r="EB182" s="63"/>
      <c r="EC182" s="63"/>
      <c r="ED182" s="63"/>
    </row>
    <row r="183" spans="1:134" s="5" customFormat="1" ht="15" customHeight="1" thickBot="1">
      <c r="A183" s="97" t="s">
        <v>312</v>
      </c>
      <c r="B183" s="89" t="s">
        <v>138</v>
      </c>
      <c r="C183" s="10"/>
      <c r="D183" s="168"/>
      <c r="E183" s="190"/>
      <c r="F183" s="152"/>
      <c r="G183" s="218"/>
      <c r="H183" s="60"/>
      <c r="I183" s="61"/>
      <c r="J183" s="62"/>
      <c r="K183" s="60"/>
      <c r="L183" s="61"/>
      <c r="M183" s="62"/>
      <c r="N183" s="60"/>
      <c r="O183" s="61"/>
      <c r="P183" s="62"/>
      <c r="Q183" s="60"/>
      <c r="R183" s="61"/>
      <c r="S183" s="62"/>
      <c r="T183" s="60"/>
      <c r="U183" s="61"/>
      <c r="V183" s="62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63"/>
      <c r="BN183" s="6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  <c r="CA183" s="63"/>
      <c r="CB183" s="63"/>
      <c r="CC183" s="63"/>
      <c r="CD183" s="63"/>
      <c r="CE183" s="63"/>
      <c r="CF183" s="63"/>
      <c r="CG183" s="63"/>
      <c r="CH183" s="63"/>
      <c r="CI183" s="63"/>
      <c r="CJ183" s="63"/>
      <c r="CK183" s="63"/>
      <c r="CL183" s="63"/>
      <c r="CM183" s="63"/>
      <c r="CN183" s="63"/>
      <c r="CO183" s="63"/>
      <c r="CP183" s="63"/>
      <c r="CQ183" s="63"/>
      <c r="CR183" s="63"/>
      <c r="CS183" s="63"/>
      <c r="CT183" s="63"/>
      <c r="CU183" s="63"/>
      <c r="CV183" s="63"/>
      <c r="CW183" s="63"/>
      <c r="CX183" s="63"/>
      <c r="CY183" s="63"/>
      <c r="CZ183" s="63"/>
      <c r="DA183" s="63"/>
      <c r="DB183" s="63"/>
      <c r="DC183" s="63"/>
      <c r="DD183" s="63"/>
      <c r="DE183" s="63"/>
      <c r="DF183" s="63"/>
      <c r="DG183" s="63"/>
      <c r="DH183" s="63"/>
      <c r="DI183" s="63"/>
      <c r="DJ183" s="63"/>
      <c r="DK183" s="63"/>
      <c r="DL183" s="63"/>
      <c r="DM183" s="63"/>
      <c r="DN183" s="63"/>
      <c r="DO183" s="63"/>
      <c r="DP183" s="63"/>
      <c r="DQ183" s="63"/>
      <c r="DR183" s="63"/>
      <c r="DS183" s="63"/>
      <c r="DT183" s="63"/>
      <c r="DU183" s="63"/>
      <c r="DV183" s="63"/>
      <c r="DW183" s="63"/>
      <c r="DX183" s="63"/>
      <c r="DY183" s="63"/>
      <c r="DZ183" s="63"/>
      <c r="EA183" s="63"/>
      <c r="EB183" s="63"/>
      <c r="EC183" s="63"/>
      <c r="ED183" s="63"/>
    </row>
    <row r="184" spans="1:134" s="5" customFormat="1" ht="15" customHeight="1" thickBot="1">
      <c r="A184" s="102" t="s">
        <v>351</v>
      </c>
      <c r="B184" s="107" t="s">
        <v>156</v>
      </c>
      <c r="C184" s="91"/>
      <c r="D184" s="278"/>
      <c r="E184" s="279"/>
      <c r="F184" s="280"/>
      <c r="G184" s="218"/>
      <c r="H184" s="60"/>
      <c r="I184" s="61"/>
      <c r="J184" s="62"/>
      <c r="K184" s="60"/>
      <c r="L184" s="61"/>
      <c r="M184" s="62"/>
      <c r="N184" s="60"/>
      <c r="O184" s="61"/>
      <c r="P184" s="62"/>
      <c r="Q184" s="60"/>
      <c r="R184" s="61"/>
      <c r="S184" s="62"/>
      <c r="T184" s="60"/>
      <c r="U184" s="61"/>
      <c r="V184" s="62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63"/>
      <c r="BN184" s="63"/>
      <c r="BO184" s="63"/>
      <c r="BP184" s="63"/>
      <c r="BQ184" s="63"/>
      <c r="BR184" s="63"/>
      <c r="BS184" s="63"/>
      <c r="BT184" s="63"/>
      <c r="BU184" s="63"/>
      <c r="BV184" s="63"/>
      <c r="BW184" s="63"/>
      <c r="BX184" s="63"/>
      <c r="BY184" s="63"/>
      <c r="BZ184" s="63"/>
      <c r="CA184" s="63"/>
      <c r="CB184" s="63"/>
      <c r="CC184" s="63"/>
      <c r="CD184" s="63"/>
      <c r="CE184" s="63"/>
      <c r="CF184" s="63"/>
      <c r="CG184" s="63"/>
      <c r="CH184" s="63"/>
      <c r="CI184" s="63"/>
      <c r="CJ184" s="63"/>
      <c r="CK184" s="63"/>
      <c r="CL184" s="63"/>
      <c r="CM184" s="63"/>
      <c r="CN184" s="63"/>
      <c r="CO184" s="63"/>
      <c r="CP184" s="63"/>
      <c r="CQ184" s="63"/>
      <c r="CR184" s="63"/>
      <c r="CS184" s="63"/>
      <c r="CT184" s="63"/>
      <c r="CU184" s="63"/>
      <c r="CV184" s="63"/>
      <c r="CW184" s="63"/>
      <c r="CX184" s="63"/>
      <c r="CY184" s="63"/>
      <c r="CZ184" s="63"/>
      <c r="DA184" s="63"/>
      <c r="DB184" s="63"/>
      <c r="DC184" s="63"/>
      <c r="DD184" s="63"/>
      <c r="DE184" s="63"/>
      <c r="DF184" s="63"/>
      <c r="DG184" s="63"/>
      <c r="DH184" s="63"/>
      <c r="DI184" s="63"/>
      <c r="DJ184" s="63"/>
      <c r="DK184" s="63"/>
      <c r="DL184" s="63"/>
      <c r="DM184" s="63"/>
      <c r="DN184" s="63"/>
      <c r="DO184" s="63"/>
      <c r="DP184" s="63"/>
      <c r="DQ184" s="63"/>
      <c r="DR184" s="63"/>
      <c r="DS184" s="63"/>
      <c r="DT184" s="63"/>
      <c r="DU184" s="63"/>
      <c r="DV184" s="63"/>
      <c r="DW184" s="63"/>
      <c r="DX184" s="63"/>
      <c r="DY184" s="63"/>
      <c r="DZ184" s="63"/>
      <c r="EA184" s="63"/>
      <c r="EB184" s="63"/>
      <c r="EC184" s="63"/>
      <c r="ED184" s="63"/>
    </row>
    <row r="185" spans="1:134" s="5" customFormat="1" ht="15" customHeight="1" thickBot="1">
      <c r="A185" s="287" t="str">
        <f>IFERROR((#REF!+D185+E185+F185)/#REF!,"")</f>
        <v/>
      </c>
      <c r="B185" s="87" t="s">
        <v>352</v>
      </c>
      <c r="C185" s="88"/>
      <c r="D185" s="34">
        <f>SUM(D182:D184)</f>
        <v>0</v>
      </c>
      <c r="E185" s="34">
        <f>SUM(E182:E184)</f>
        <v>0</v>
      </c>
      <c r="F185" s="232">
        <f>SUM(F182:F184)</f>
        <v>0</v>
      </c>
      <c r="G185" s="218"/>
      <c r="H185" s="60"/>
      <c r="I185" s="61"/>
      <c r="J185" s="62"/>
      <c r="K185" s="60"/>
      <c r="L185" s="61"/>
      <c r="M185" s="62"/>
      <c r="N185" s="60"/>
      <c r="O185" s="61"/>
      <c r="P185" s="62"/>
      <c r="Q185" s="60"/>
      <c r="R185" s="61"/>
      <c r="S185" s="62"/>
      <c r="T185" s="60"/>
      <c r="U185" s="61"/>
      <c r="V185" s="62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  <c r="CE185" s="63"/>
      <c r="CF185" s="63"/>
      <c r="CG185" s="63"/>
      <c r="CH185" s="63"/>
      <c r="CI185" s="63"/>
      <c r="CJ185" s="63"/>
      <c r="CK185" s="63"/>
      <c r="CL185" s="63"/>
      <c r="CM185" s="63"/>
      <c r="CN185" s="63"/>
      <c r="CO185" s="63"/>
      <c r="CP185" s="63"/>
      <c r="CQ185" s="63"/>
      <c r="CR185" s="63"/>
      <c r="CS185" s="63"/>
      <c r="CT185" s="63"/>
      <c r="CU185" s="63"/>
      <c r="CV185" s="63"/>
      <c r="CW185" s="63"/>
      <c r="CX185" s="63"/>
      <c r="CY185" s="63"/>
      <c r="CZ185" s="63"/>
      <c r="DA185" s="63"/>
      <c r="DB185" s="63"/>
      <c r="DC185" s="63"/>
      <c r="DD185" s="63"/>
      <c r="DE185" s="63"/>
      <c r="DF185" s="63"/>
      <c r="DG185" s="63"/>
      <c r="DH185" s="63"/>
      <c r="DI185" s="63"/>
      <c r="DJ185" s="63"/>
      <c r="DK185" s="63"/>
      <c r="DL185" s="63"/>
      <c r="DM185" s="63"/>
      <c r="DN185" s="63"/>
      <c r="DO185" s="63"/>
      <c r="DP185" s="63"/>
      <c r="DQ185" s="63"/>
      <c r="DR185" s="63"/>
      <c r="DS185" s="63"/>
      <c r="DT185" s="63"/>
      <c r="DU185" s="63"/>
      <c r="DV185" s="63"/>
      <c r="DW185" s="63"/>
      <c r="DX185" s="63"/>
      <c r="DY185" s="63"/>
      <c r="DZ185" s="63"/>
      <c r="EA185" s="63"/>
      <c r="EB185" s="63"/>
      <c r="EC185" s="63"/>
      <c r="ED185" s="63"/>
    </row>
    <row r="186" spans="1:134" s="5" customFormat="1" ht="15" customHeight="1" thickBot="1">
      <c r="A186" s="127" t="s">
        <v>191</v>
      </c>
      <c r="B186" s="128" t="s">
        <v>192</v>
      </c>
      <c r="C186" s="124"/>
      <c r="D186" s="283"/>
      <c r="E186" s="283"/>
      <c r="F186" s="284"/>
      <c r="G186" s="218"/>
      <c r="H186" s="60"/>
      <c r="I186" s="61"/>
      <c r="J186" s="62"/>
      <c r="K186" s="60"/>
      <c r="L186" s="61"/>
      <c r="M186" s="62"/>
      <c r="N186" s="60"/>
      <c r="O186" s="61"/>
      <c r="P186" s="62"/>
      <c r="Q186" s="60"/>
      <c r="R186" s="61"/>
      <c r="S186" s="62"/>
      <c r="T186" s="60"/>
      <c r="U186" s="61"/>
      <c r="V186" s="62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  <c r="CE186" s="63"/>
      <c r="CF186" s="63"/>
      <c r="CG186" s="63"/>
      <c r="CH186" s="63"/>
      <c r="CI186" s="63"/>
      <c r="CJ186" s="63"/>
      <c r="CK186" s="63"/>
      <c r="CL186" s="63"/>
      <c r="CM186" s="63"/>
      <c r="CN186" s="63"/>
      <c r="CO186" s="63"/>
      <c r="CP186" s="63"/>
      <c r="CQ186" s="63"/>
      <c r="CR186" s="63"/>
      <c r="CS186" s="63"/>
      <c r="CT186" s="63"/>
      <c r="CU186" s="63"/>
      <c r="CV186" s="63"/>
      <c r="CW186" s="63"/>
      <c r="CX186" s="63"/>
      <c r="CY186" s="63"/>
      <c r="CZ186" s="63"/>
      <c r="DA186" s="63"/>
      <c r="DB186" s="63"/>
      <c r="DC186" s="63"/>
      <c r="DD186" s="63"/>
      <c r="DE186" s="63"/>
      <c r="DF186" s="63"/>
      <c r="DG186" s="63"/>
      <c r="DH186" s="63"/>
      <c r="DI186" s="63"/>
      <c r="DJ186" s="63"/>
      <c r="DK186" s="63"/>
      <c r="DL186" s="63"/>
      <c r="DM186" s="63"/>
      <c r="DN186" s="63"/>
      <c r="DO186" s="63"/>
      <c r="DP186" s="63"/>
      <c r="DQ186" s="63"/>
      <c r="DR186" s="63"/>
      <c r="DS186" s="63"/>
      <c r="DT186" s="63"/>
      <c r="DU186" s="63"/>
      <c r="DV186" s="63"/>
      <c r="DW186" s="63"/>
      <c r="DX186" s="63"/>
      <c r="DY186" s="63"/>
      <c r="DZ186" s="63"/>
      <c r="EA186" s="63"/>
      <c r="EB186" s="63"/>
      <c r="EC186" s="63"/>
      <c r="ED186" s="63"/>
    </row>
    <row r="187" spans="1:134" s="5" customFormat="1" ht="15" customHeight="1" thickBot="1">
      <c r="A187" s="94" t="s">
        <v>190</v>
      </c>
      <c r="B187" s="130" t="s">
        <v>10</v>
      </c>
      <c r="C187" s="83"/>
      <c r="D187" s="285"/>
      <c r="E187" s="285">
        <f>8275+7500+3000+875+1500+10000-4250</f>
        <v>26900</v>
      </c>
      <c r="F187" s="301">
        <v>4250</v>
      </c>
      <c r="G187" s="218"/>
      <c r="H187" s="60">
        <v>-8000</v>
      </c>
      <c r="I187" s="61"/>
      <c r="J187" s="62"/>
      <c r="K187" s="60" t="s">
        <v>391</v>
      </c>
      <c r="L187" s="61"/>
      <c r="M187" s="62"/>
      <c r="N187" s="60"/>
      <c r="O187" s="61"/>
      <c r="P187" s="62"/>
      <c r="Q187" s="60"/>
      <c r="R187" s="61"/>
      <c r="S187" s="62"/>
      <c r="T187" s="60"/>
      <c r="U187" s="61"/>
      <c r="V187" s="62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  <c r="CE187" s="63"/>
      <c r="CF187" s="63"/>
      <c r="CG187" s="63"/>
      <c r="CH187" s="63"/>
      <c r="CI187" s="63"/>
      <c r="CJ187" s="63"/>
      <c r="CK187" s="63"/>
      <c r="CL187" s="63"/>
      <c r="CM187" s="63"/>
      <c r="CN187" s="63"/>
      <c r="CO187" s="63"/>
      <c r="CP187" s="63"/>
      <c r="CQ187" s="63"/>
      <c r="CR187" s="63"/>
      <c r="CS187" s="63"/>
      <c r="CT187" s="63"/>
      <c r="CU187" s="63"/>
      <c r="CV187" s="63"/>
      <c r="CW187" s="63"/>
      <c r="CX187" s="63"/>
      <c r="CY187" s="63"/>
      <c r="CZ187" s="63"/>
      <c r="DA187" s="63"/>
      <c r="DB187" s="63"/>
      <c r="DC187" s="63"/>
      <c r="DD187" s="63"/>
      <c r="DE187" s="63"/>
      <c r="DF187" s="63"/>
      <c r="DG187" s="63"/>
      <c r="DH187" s="63"/>
      <c r="DI187" s="63"/>
      <c r="DJ187" s="63"/>
      <c r="DK187" s="63"/>
      <c r="DL187" s="63"/>
      <c r="DM187" s="63"/>
      <c r="DN187" s="63"/>
      <c r="DO187" s="63"/>
      <c r="DP187" s="63"/>
      <c r="DQ187" s="63"/>
      <c r="DR187" s="63"/>
      <c r="DS187" s="63"/>
      <c r="DT187" s="63"/>
      <c r="DU187" s="63"/>
      <c r="DV187" s="63"/>
      <c r="DW187" s="63"/>
      <c r="DX187" s="63"/>
      <c r="DY187" s="63"/>
      <c r="DZ187" s="63"/>
      <c r="EA187" s="63"/>
      <c r="EB187" s="63"/>
      <c r="EC187" s="63"/>
      <c r="ED187" s="63"/>
    </row>
    <row r="188" spans="1:134" s="5" customFormat="1" ht="15" customHeight="1" thickBot="1">
      <c r="A188" s="96" t="s">
        <v>190</v>
      </c>
      <c r="B188" s="89" t="s">
        <v>11</v>
      </c>
      <c r="C188" s="4"/>
      <c r="D188" s="285"/>
      <c r="E188" s="285"/>
      <c r="F188" s="286"/>
      <c r="G188" s="218"/>
      <c r="H188" s="60"/>
      <c r="I188" s="61"/>
      <c r="J188" s="62"/>
      <c r="K188" s="60"/>
      <c r="L188" s="61"/>
      <c r="M188" s="62"/>
      <c r="N188" s="60"/>
      <c r="O188" s="61"/>
      <c r="P188" s="62"/>
      <c r="Q188" s="60"/>
      <c r="R188" s="61"/>
      <c r="S188" s="62"/>
      <c r="T188" s="60"/>
      <c r="U188" s="61"/>
      <c r="V188" s="62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  <c r="CE188" s="63"/>
      <c r="CF188" s="63"/>
      <c r="CG188" s="63"/>
      <c r="CH188" s="63"/>
      <c r="CI188" s="63"/>
      <c r="CJ188" s="63"/>
      <c r="CK188" s="63"/>
      <c r="CL188" s="63"/>
      <c r="CM188" s="63"/>
      <c r="CN188" s="63"/>
      <c r="CO188" s="63"/>
      <c r="CP188" s="63"/>
      <c r="CQ188" s="63"/>
      <c r="CR188" s="63"/>
      <c r="CS188" s="63"/>
      <c r="CT188" s="63"/>
      <c r="CU188" s="63"/>
      <c r="CV188" s="63"/>
      <c r="CW188" s="63"/>
      <c r="CX188" s="63"/>
      <c r="CY188" s="63"/>
      <c r="CZ188" s="63"/>
      <c r="DA188" s="63"/>
      <c r="DB188" s="63"/>
      <c r="DC188" s="63"/>
      <c r="DD188" s="63"/>
      <c r="DE188" s="63"/>
      <c r="DF188" s="63"/>
      <c r="DG188" s="63"/>
      <c r="DH188" s="63"/>
      <c r="DI188" s="63"/>
      <c r="DJ188" s="63"/>
      <c r="DK188" s="63"/>
      <c r="DL188" s="63"/>
      <c r="DM188" s="63"/>
      <c r="DN188" s="63"/>
      <c r="DO188" s="63"/>
      <c r="DP188" s="63"/>
      <c r="DQ188" s="63"/>
      <c r="DR188" s="63"/>
      <c r="DS188" s="63"/>
      <c r="DT188" s="63"/>
      <c r="DU188" s="63"/>
      <c r="DV188" s="63"/>
      <c r="DW188" s="63"/>
      <c r="DX188" s="63"/>
      <c r="DY188" s="63"/>
      <c r="DZ188" s="63"/>
      <c r="EA188" s="63"/>
      <c r="EB188" s="63"/>
      <c r="EC188" s="63"/>
      <c r="ED188" s="63"/>
    </row>
    <row r="189" spans="1:134" s="5" customFormat="1" ht="15" customHeight="1" thickBot="1">
      <c r="A189" s="95" t="s">
        <v>203</v>
      </c>
      <c r="B189" s="107" t="s">
        <v>204</v>
      </c>
      <c r="C189" s="91"/>
      <c r="D189" s="278"/>
      <c r="E189" s="279"/>
      <c r="F189" s="280"/>
      <c r="G189" s="218"/>
      <c r="H189" s="60"/>
      <c r="I189" s="61"/>
      <c r="J189" s="62"/>
      <c r="K189" s="60"/>
      <c r="L189" s="61"/>
      <c r="M189" s="62"/>
      <c r="N189" s="60"/>
      <c r="O189" s="61"/>
      <c r="P189" s="62"/>
      <c r="Q189" s="60"/>
      <c r="R189" s="61"/>
      <c r="S189" s="62"/>
      <c r="T189" s="60"/>
      <c r="U189" s="61"/>
      <c r="V189" s="62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  <c r="CE189" s="63"/>
      <c r="CF189" s="63"/>
      <c r="CG189" s="63"/>
      <c r="CH189" s="63"/>
      <c r="CI189" s="63"/>
      <c r="CJ189" s="63"/>
      <c r="CK189" s="63"/>
      <c r="CL189" s="63"/>
      <c r="CM189" s="63"/>
      <c r="CN189" s="63"/>
      <c r="CO189" s="63"/>
      <c r="CP189" s="63"/>
      <c r="CQ189" s="63"/>
      <c r="CR189" s="63"/>
      <c r="CS189" s="63"/>
      <c r="CT189" s="63"/>
      <c r="CU189" s="63"/>
      <c r="CV189" s="63"/>
      <c r="CW189" s="63"/>
      <c r="CX189" s="63"/>
      <c r="CY189" s="63"/>
      <c r="CZ189" s="63"/>
      <c r="DA189" s="63"/>
      <c r="DB189" s="63"/>
      <c r="DC189" s="63"/>
      <c r="DD189" s="63"/>
      <c r="DE189" s="63"/>
      <c r="DF189" s="63"/>
      <c r="DG189" s="63"/>
      <c r="DH189" s="63"/>
      <c r="DI189" s="63"/>
      <c r="DJ189" s="63"/>
      <c r="DK189" s="63"/>
      <c r="DL189" s="63"/>
      <c r="DM189" s="63"/>
      <c r="DN189" s="63"/>
      <c r="DO189" s="63"/>
      <c r="DP189" s="63"/>
      <c r="DQ189" s="63"/>
      <c r="DR189" s="63"/>
      <c r="DS189" s="63"/>
      <c r="DT189" s="63"/>
      <c r="DU189" s="63"/>
      <c r="DV189" s="63"/>
      <c r="DW189" s="63"/>
      <c r="DX189" s="63"/>
      <c r="DY189" s="63"/>
      <c r="DZ189" s="63"/>
      <c r="EA189" s="63"/>
      <c r="EB189" s="63"/>
      <c r="EC189" s="63"/>
      <c r="ED189" s="63"/>
    </row>
    <row r="190" spans="1:134" s="5" customFormat="1" ht="15" customHeight="1" thickBot="1">
      <c r="A190" s="287" t="str">
        <f>IFERROR((#REF!+D190+E190+F190)/#REF!,"")</f>
        <v/>
      </c>
      <c r="B190" s="105" t="s">
        <v>197</v>
      </c>
      <c r="C190" s="88"/>
      <c r="D190" s="93">
        <f>SUM(D187:D189)</f>
        <v>0</v>
      </c>
      <c r="E190" s="93">
        <f>SUM(E187:E189)</f>
        <v>26900</v>
      </c>
      <c r="F190" s="235">
        <f>SUM(F187:F189)</f>
        <v>4250</v>
      </c>
      <c r="G190" s="218"/>
      <c r="H190" s="60"/>
      <c r="I190" s="61"/>
      <c r="J190" s="62"/>
      <c r="K190" s="60"/>
      <c r="L190" s="61"/>
      <c r="M190" s="62"/>
      <c r="N190" s="60"/>
      <c r="O190" s="61"/>
      <c r="P190" s="62"/>
      <c r="Q190" s="60"/>
      <c r="R190" s="61"/>
      <c r="S190" s="62"/>
      <c r="T190" s="60"/>
      <c r="U190" s="61"/>
      <c r="V190" s="62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L190" s="63"/>
      <c r="CM190" s="63"/>
      <c r="CN190" s="63"/>
      <c r="CO190" s="63"/>
      <c r="CP190" s="63"/>
      <c r="CQ190" s="63"/>
      <c r="CR190" s="63"/>
      <c r="CS190" s="63"/>
      <c r="CT190" s="63"/>
      <c r="CU190" s="63"/>
      <c r="CV190" s="63"/>
      <c r="CW190" s="63"/>
      <c r="CX190" s="63"/>
      <c r="CY190" s="63"/>
      <c r="CZ190" s="63"/>
      <c r="DA190" s="63"/>
      <c r="DB190" s="63"/>
      <c r="DC190" s="63"/>
      <c r="DD190" s="63"/>
      <c r="DE190" s="63"/>
      <c r="DF190" s="63"/>
      <c r="DG190" s="63"/>
      <c r="DH190" s="63"/>
      <c r="DI190" s="63"/>
      <c r="DJ190" s="63"/>
      <c r="DK190" s="63"/>
      <c r="DL190" s="63"/>
      <c r="DM190" s="63"/>
      <c r="DN190" s="63"/>
      <c r="DO190" s="63"/>
      <c r="DP190" s="63"/>
      <c r="DQ190" s="63"/>
      <c r="DR190" s="63"/>
      <c r="DS190" s="63"/>
      <c r="DT190" s="63"/>
      <c r="DU190" s="63"/>
      <c r="DV190" s="63"/>
      <c r="DW190" s="63"/>
      <c r="DX190" s="63"/>
      <c r="DY190" s="63"/>
      <c r="DZ190" s="63"/>
      <c r="EA190" s="63"/>
      <c r="EB190" s="63"/>
      <c r="EC190" s="63"/>
      <c r="ED190" s="63"/>
    </row>
    <row r="191" spans="1:134" s="5" customFormat="1" ht="15" customHeight="1" thickBot="1">
      <c r="A191" s="127" t="s">
        <v>194</v>
      </c>
      <c r="B191" s="128" t="s">
        <v>195</v>
      </c>
      <c r="C191" s="124"/>
      <c r="D191" s="283"/>
      <c r="E191" s="283"/>
      <c r="F191" s="284"/>
      <c r="G191" s="218"/>
      <c r="H191" s="60"/>
      <c r="I191" s="61"/>
      <c r="J191" s="62"/>
      <c r="K191" s="60"/>
      <c r="L191" s="61"/>
      <c r="M191" s="62"/>
      <c r="N191" s="60"/>
      <c r="O191" s="61"/>
      <c r="P191" s="62"/>
      <c r="Q191" s="60"/>
      <c r="R191" s="61"/>
      <c r="S191" s="62"/>
      <c r="T191" s="60"/>
      <c r="U191" s="61"/>
      <c r="V191" s="62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  <c r="CE191" s="63"/>
      <c r="CF191" s="63"/>
      <c r="CG191" s="63"/>
      <c r="CH191" s="63"/>
      <c r="CI191" s="63"/>
      <c r="CJ191" s="63"/>
      <c r="CK191" s="63"/>
      <c r="CL191" s="63"/>
      <c r="CM191" s="63"/>
      <c r="CN191" s="63"/>
      <c r="CO191" s="63"/>
      <c r="CP191" s="63"/>
      <c r="CQ191" s="63"/>
      <c r="CR191" s="63"/>
      <c r="CS191" s="63"/>
      <c r="CT191" s="63"/>
      <c r="CU191" s="63"/>
      <c r="CV191" s="63"/>
      <c r="CW191" s="63"/>
      <c r="CX191" s="63"/>
      <c r="CY191" s="63"/>
      <c r="CZ191" s="63"/>
      <c r="DA191" s="63"/>
      <c r="DB191" s="63"/>
      <c r="DC191" s="63"/>
      <c r="DD191" s="63"/>
      <c r="DE191" s="63"/>
      <c r="DF191" s="63"/>
      <c r="DG191" s="63"/>
      <c r="DH191" s="63"/>
      <c r="DI191" s="63"/>
      <c r="DJ191" s="63"/>
      <c r="DK191" s="63"/>
      <c r="DL191" s="63"/>
      <c r="DM191" s="63"/>
      <c r="DN191" s="63"/>
      <c r="DO191" s="63"/>
      <c r="DP191" s="63"/>
      <c r="DQ191" s="63"/>
      <c r="DR191" s="63"/>
      <c r="DS191" s="63"/>
      <c r="DT191" s="63"/>
      <c r="DU191" s="63"/>
      <c r="DV191" s="63"/>
      <c r="DW191" s="63"/>
      <c r="DX191" s="63"/>
      <c r="DY191" s="63"/>
      <c r="DZ191" s="63"/>
      <c r="EA191" s="63"/>
      <c r="EB191" s="63"/>
      <c r="EC191" s="63"/>
      <c r="ED191" s="63"/>
    </row>
    <row r="192" spans="1:134" s="5" customFormat="1" ht="15" customHeight="1" thickBot="1">
      <c r="A192" s="97" t="s">
        <v>256</v>
      </c>
      <c r="B192" s="89" t="s">
        <v>14</v>
      </c>
      <c r="C192" s="4"/>
      <c r="D192" s="285"/>
      <c r="E192" s="289"/>
      <c r="F192" s="286"/>
      <c r="G192" s="218"/>
      <c r="H192" s="60"/>
      <c r="I192" s="61"/>
      <c r="J192" s="62"/>
      <c r="K192" s="60"/>
      <c r="L192" s="61"/>
      <c r="M192" s="62"/>
      <c r="N192" s="60"/>
      <c r="O192" s="61"/>
      <c r="P192" s="62"/>
      <c r="Q192" s="60"/>
      <c r="R192" s="61"/>
      <c r="S192" s="62"/>
      <c r="T192" s="60"/>
      <c r="U192" s="61"/>
      <c r="V192" s="62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  <c r="CE192" s="63"/>
      <c r="CF192" s="63"/>
      <c r="CG192" s="63"/>
      <c r="CH192" s="63"/>
      <c r="CI192" s="63"/>
      <c r="CJ192" s="63"/>
      <c r="CK192" s="63"/>
      <c r="CL192" s="63"/>
      <c r="CM192" s="63"/>
      <c r="CN192" s="63"/>
      <c r="CO192" s="63"/>
      <c r="CP192" s="63"/>
      <c r="CQ192" s="63"/>
      <c r="CR192" s="63"/>
      <c r="CS192" s="63"/>
      <c r="CT192" s="63"/>
      <c r="CU192" s="63"/>
      <c r="CV192" s="63"/>
      <c r="CW192" s="63"/>
      <c r="CX192" s="63"/>
      <c r="CY192" s="63"/>
      <c r="CZ192" s="63"/>
      <c r="DA192" s="63"/>
      <c r="DB192" s="63"/>
      <c r="DC192" s="63"/>
      <c r="DD192" s="63"/>
      <c r="DE192" s="63"/>
      <c r="DF192" s="63"/>
      <c r="DG192" s="63"/>
      <c r="DH192" s="63"/>
      <c r="DI192" s="63"/>
      <c r="DJ192" s="63"/>
      <c r="DK192" s="63"/>
      <c r="DL192" s="63"/>
      <c r="DM192" s="63"/>
      <c r="DN192" s="63"/>
      <c r="DO192" s="63"/>
      <c r="DP192" s="63"/>
      <c r="DQ192" s="63"/>
      <c r="DR192" s="63"/>
      <c r="DS192" s="63"/>
      <c r="DT192" s="63"/>
      <c r="DU192" s="63"/>
      <c r="DV192" s="63"/>
      <c r="DW192" s="63"/>
      <c r="DX192" s="63"/>
      <c r="DY192" s="63"/>
      <c r="DZ192" s="63"/>
      <c r="EA192" s="63"/>
      <c r="EB192" s="63"/>
      <c r="EC192" s="63"/>
      <c r="ED192" s="63"/>
    </row>
    <row r="193" spans="1:134" s="5" customFormat="1" ht="15" customHeight="1" thickBot="1">
      <c r="A193" s="96" t="s">
        <v>256</v>
      </c>
      <c r="B193" s="89" t="s">
        <v>176</v>
      </c>
      <c r="C193" s="4"/>
      <c r="D193" s="285"/>
      <c r="E193" s="289"/>
      <c r="F193" s="286"/>
      <c r="G193" s="218"/>
      <c r="H193" s="60"/>
      <c r="I193" s="61"/>
      <c r="J193" s="62"/>
      <c r="K193" s="60"/>
      <c r="L193" s="61"/>
      <c r="M193" s="62"/>
      <c r="N193" s="60"/>
      <c r="O193" s="61"/>
      <c r="P193" s="62"/>
      <c r="Q193" s="60"/>
      <c r="R193" s="61"/>
      <c r="S193" s="62"/>
      <c r="T193" s="60"/>
      <c r="U193" s="61"/>
      <c r="V193" s="62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  <c r="CE193" s="63"/>
      <c r="CF193" s="63"/>
      <c r="CG193" s="63"/>
      <c r="CH193" s="63"/>
      <c r="CI193" s="63"/>
      <c r="CJ193" s="63"/>
      <c r="CK193" s="63"/>
      <c r="CL193" s="63"/>
      <c r="CM193" s="63"/>
      <c r="CN193" s="63"/>
      <c r="CO193" s="63"/>
      <c r="CP193" s="63"/>
      <c r="CQ193" s="63"/>
      <c r="CR193" s="63"/>
      <c r="CS193" s="63"/>
      <c r="CT193" s="63"/>
      <c r="CU193" s="63"/>
      <c r="CV193" s="63"/>
      <c r="CW193" s="63"/>
      <c r="CX193" s="63"/>
      <c r="CY193" s="63"/>
      <c r="CZ193" s="63"/>
      <c r="DA193" s="63"/>
      <c r="DB193" s="63"/>
      <c r="DC193" s="63"/>
      <c r="DD193" s="63"/>
      <c r="DE193" s="63"/>
      <c r="DF193" s="63"/>
      <c r="DG193" s="63"/>
      <c r="DH193" s="63"/>
      <c r="DI193" s="63"/>
      <c r="DJ193" s="63"/>
      <c r="DK193" s="63"/>
      <c r="DL193" s="63"/>
      <c r="DM193" s="63"/>
      <c r="DN193" s="63"/>
      <c r="DO193" s="63"/>
      <c r="DP193" s="63"/>
      <c r="DQ193" s="63"/>
      <c r="DR193" s="63"/>
      <c r="DS193" s="63"/>
      <c r="DT193" s="63"/>
      <c r="DU193" s="63"/>
      <c r="DV193" s="63"/>
      <c r="DW193" s="63"/>
      <c r="DX193" s="63"/>
      <c r="DY193" s="63"/>
      <c r="DZ193" s="63"/>
      <c r="EA193" s="63"/>
      <c r="EB193" s="63"/>
      <c r="EC193" s="63"/>
      <c r="ED193" s="63"/>
    </row>
    <row r="194" spans="1:134" s="5" customFormat="1" ht="15" customHeight="1" thickBot="1">
      <c r="A194" s="96" t="s">
        <v>208</v>
      </c>
      <c r="B194" s="89" t="s">
        <v>13</v>
      </c>
      <c r="C194" s="4"/>
      <c r="D194" s="285"/>
      <c r="E194" s="285">
        <f>69674</f>
        <v>69674</v>
      </c>
      <c r="F194" s="286">
        <v>1100</v>
      </c>
      <c r="G194" s="218"/>
      <c r="H194" s="60"/>
      <c r="I194" s="61"/>
      <c r="J194" s="62"/>
      <c r="K194" s="60"/>
      <c r="L194" s="61"/>
      <c r="M194" s="62"/>
      <c r="N194" s="60"/>
      <c r="O194" s="61"/>
      <c r="P194" s="62"/>
      <c r="Q194" s="60"/>
      <c r="R194" s="61"/>
      <c r="S194" s="62"/>
      <c r="T194" s="60"/>
      <c r="U194" s="61"/>
      <c r="V194" s="62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3"/>
      <c r="CS194" s="63"/>
      <c r="CT194" s="63"/>
      <c r="CU194" s="63"/>
      <c r="CV194" s="63"/>
      <c r="CW194" s="63"/>
      <c r="CX194" s="63"/>
      <c r="CY194" s="63"/>
      <c r="CZ194" s="63"/>
      <c r="DA194" s="63"/>
      <c r="DB194" s="63"/>
      <c r="DC194" s="63"/>
      <c r="DD194" s="63"/>
      <c r="DE194" s="63"/>
      <c r="DF194" s="63"/>
      <c r="DG194" s="63"/>
      <c r="DH194" s="63"/>
      <c r="DI194" s="63"/>
      <c r="DJ194" s="63"/>
      <c r="DK194" s="63"/>
      <c r="DL194" s="63"/>
      <c r="DM194" s="63"/>
      <c r="DN194" s="63"/>
      <c r="DO194" s="63"/>
      <c r="DP194" s="63"/>
      <c r="DQ194" s="63"/>
      <c r="DR194" s="63"/>
      <c r="DS194" s="63"/>
      <c r="DT194" s="63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</row>
    <row r="195" spans="1:134" s="5" customFormat="1" ht="15" customHeight="1" thickBot="1">
      <c r="A195" s="96" t="s">
        <v>210</v>
      </c>
      <c r="B195" s="89" t="s">
        <v>377</v>
      </c>
      <c r="C195" s="4"/>
      <c r="D195" s="285">
        <v>14200</v>
      </c>
      <c r="E195" s="285">
        <f>35362+49913+15528+1058-27391-D195</f>
        <v>60270</v>
      </c>
      <c r="F195" s="286">
        <v>27391</v>
      </c>
      <c r="G195" s="218"/>
      <c r="H195" s="60">
        <v>-14200</v>
      </c>
      <c r="I195" s="61"/>
      <c r="J195" s="62"/>
      <c r="K195" s="60" t="s">
        <v>392</v>
      </c>
      <c r="L195" s="61"/>
      <c r="M195" s="62"/>
      <c r="N195" s="60"/>
      <c r="O195" s="61"/>
      <c r="P195" s="62"/>
      <c r="Q195" s="60"/>
      <c r="R195" s="61"/>
      <c r="S195" s="62"/>
      <c r="T195" s="60"/>
      <c r="U195" s="61"/>
      <c r="V195" s="62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3"/>
      <c r="CS195" s="63"/>
      <c r="CT195" s="63"/>
      <c r="CU195" s="63"/>
      <c r="CV195" s="63"/>
      <c r="CW195" s="63"/>
      <c r="CX195" s="63"/>
      <c r="CY195" s="63"/>
      <c r="CZ195" s="63"/>
      <c r="DA195" s="63"/>
      <c r="DB195" s="63"/>
      <c r="DC195" s="63"/>
      <c r="DD195" s="63"/>
      <c r="DE195" s="63"/>
      <c r="DF195" s="63"/>
      <c r="DG195" s="63"/>
      <c r="DH195" s="63"/>
      <c r="DI195" s="63"/>
      <c r="DJ195" s="63"/>
      <c r="DK195" s="63"/>
      <c r="DL195" s="63"/>
      <c r="DM195" s="63"/>
      <c r="DN195" s="63"/>
      <c r="DO195" s="63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</row>
    <row r="196" spans="1:134" s="5" customFormat="1" ht="15" customHeight="1" thickBot="1">
      <c r="A196" s="96" t="s">
        <v>210</v>
      </c>
      <c r="B196" s="89" t="s">
        <v>375</v>
      </c>
      <c r="C196" s="4"/>
      <c r="D196" s="285">
        <v>1750</v>
      </c>
      <c r="E196" s="285">
        <f>24500-D196</f>
        <v>22750</v>
      </c>
      <c r="F196" s="286"/>
      <c r="G196" s="218"/>
      <c r="H196" s="60">
        <v>-1750</v>
      </c>
      <c r="I196" s="61"/>
      <c r="J196" s="62"/>
      <c r="K196" s="60" t="s">
        <v>390</v>
      </c>
      <c r="L196" s="61"/>
      <c r="M196" s="62"/>
      <c r="N196" s="60"/>
      <c r="O196" s="61"/>
      <c r="P196" s="62"/>
      <c r="Q196" s="60"/>
      <c r="R196" s="61"/>
      <c r="S196" s="62"/>
      <c r="T196" s="60"/>
      <c r="U196" s="61"/>
      <c r="V196" s="62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  <c r="CE196" s="63"/>
      <c r="CF196" s="63"/>
      <c r="CG196" s="63"/>
      <c r="CH196" s="63"/>
      <c r="CI196" s="63"/>
      <c r="CJ196" s="63"/>
      <c r="CK196" s="63"/>
      <c r="CL196" s="63"/>
      <c r="CM196" s="63"/>
      <c r="CN196" s="63"/>
      <c r="CO196" s="63"/>
      <c r="CP196" s="63"/>
      <c r="CQ196" s="63"/>
      <c r="CR196" s="63"/>
      <c r="CS196" s="63"/>
      <c r="CT196" s="63"/>
      <c r="CU196" s="63"/>
      <c r="CV196" s="63"/>
      <c r="CW196" s="63"/>
      <c r="CX196" s="63"/>
      <c r="CY196" s="63"/>
      <c r="CZ196" s="63"/>
      <c r="DA196" s="63"/>
      <c r="DB196" s="63"/>
      <c r="DC196" s="63"/>
      <c r="DD196" s="63"/>
      <c r="DE196" s="63"/>
      <c r="DF196" s="63"/>
      <c r="DG196" s="63"/>
      <c r="DH196" s="63"/>
      <c r="DI196" s="63"/>
      <c r="DJ196" s="63"/>
      <c r="DK196" s="63"/>
      <c r="DL196" s="63"/>
      <c r="DM196" s="63"/>
      <c r="DN196" s="63"/>
      <c r="DO196" s="63"/>
      <c r="DP196" s="63"/>
      <c r="DQ196" s="63"/>
      <c r="DR196" s="63"/>
      <c r="DS196" s="63"/>
      <c r="DT196" s="63"/>
      <c r="DU196" s="63"/>
      <c r="DV196" s="63"/>
      <c r="DW196" s="63"/>
      <c r="DX196" s="63"/>
      <c r="DY196" s="63"/>
      <c r="DZ196" s="63"/>
      <c r="EA196" s="63"/>
      <c r="EB196" s="63"/>
      <c r="EC196" s="63"/>
      <c r="ED196" s="63"/>
    </row>
    <row r="197" spans="1:134" s="5" customFormat="1" ht="15" customHeight="1" thickBot="1">
      <c r="A197" s="96" t="s">
        <v>209</v>
      </c>
      <c r="B197" s="89" t="s">
        <v>17</v>
      </c>
      <c r="C197" s="4"/>
      <c r="D197" s="285"/>
      <c r="E197" s="285">
        <f>1500+2555+5850</f>
        <v>9905</v>
      </c>
      <c r="F197" s="286"/>
      <c r="G197" s="218"/>
      <c r="H197" s="60"/>
      <c r="I197" s="61"/>
      <c r="J197" s="62"/>
      <c r="K197" s="60"/>
      <c r="L197" s="61"/>
      <c r="M197" s="62"/>
      <c r="N197" s="60"/>
      <c r="O197" s="61"/>
      <c r="P197" s="62"/>
      <c r="Q197" s="60"/>
      <c r="R197" s="61"/>
      <c r="S197" s="62"/>
      <c r="T197" s="60"/>
      <c r="U197" s="61"/>
      <c r="V197" s="62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  <c r="CE197" s="63"/>
      <c r="CF197" s="63"/>
      <c r="CG197" s="63"/>
      <c r="CH197" s="63"/>
      <c r="CI197" s="63"/>
      <c r="CJ197" s="63"/>
      <c r="CK197" s="63"/>
      <c r="CL197" s="63"/>
      <c r="CM197" s="63"/>
      <c r="CN197" s="63"/>
      <c r="CO197" s="63"/>
      <c r="CP197" s="63"/>
      <c r="CQ197" s="63"/>
      <c r="CR197" s="63"/>
      <c r="CS197" s="63"/>
      <c r="CT197" s="63"/>
      <c r="CU197" s="63"/>
      <c r="CV197" s="63"/>
      <c r="CW197" s="63"/>
      <c r="CX197" s="63"/>
      <c r="CY197" s="63"/>
      <c r="CZ197" s="63"/>
      <c r="DA197" s="63"/>
      <c r="DB197" s="63"/>
      <c r="DC197" s="63"/>
      <c r="DD197" s="63"/>
      <c r="DE197" s="63"/>
      <c r="DF197" s="63"/>
      <c r="DG197" s="63"/>
      <c r="DH197" s="63"/>
      <c r="DI197" s="63"/>
      <c r="DJ197" s="63"/>
      <c r="DK197" s="63"/>
      <c r="DL197" s="63"/>
      <c r="DM197" s="63"/>
      <c r="DN197" s="63"/>
      <c r="DO197" s="63"/>
      <c r="DP197" s="63"/>
      <c r="DQ197" s="63"/>
      <c r="DR197" s="63"/>
      <c r="DS197" s="63"/>
      <c r="DT197" s="63"/>
      <c r="DU197" s="63"/>
      <c r="DV197" s="63"/>
      <c r="DW197" s="63"/>
      <c r="DX197" s="63"/>
      <c r="DY197" s="63"/>
      <c r="DZ197" s="63"/>
      <c r="EA197" s="63"/>
      <c r="EB197" s="63"/>
      <c r="EC197" s="63"/>
      <c r="ED197" s="63"/>
    </row>
    <row r="198" spans="1:134" s="5" customFormat="1" ht="15" customHeight="1" thickBot="1">
      <c r="A198" s="96" t="s">
        <v>217</v>
      </c>
      <c r="B198" s="89" t="s">
        <v>24</v>
      </c>
      <c r="C198" s="4"/>
      <c r="D198" s="285"/>
      <c r="E198" s="289"/>
      <c r="F198" s="286"/>
      <c r="G198" s="218"/>
      <c r="H198" s="60"/>
      <c r="I198" s="61"/>
      <c r="J198" s="62"/>
      <c r="K198" s="60"/>
      <c r="L198" s="61"/>
      <c r="M198" s="62"/>
      <c r="N198" s="60"/>
      <c r="O198" s="61"/>
      <c r="P198" s="62"/>
      <c r="Q198" s="60"/>
      <c r="R198" s="61"/>
      <c r="S198" s="62"/>
      <c r="T198" s="60"/>
      <c r="U198" s="61"/>
      <c r="V198" s="62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  <c r="CE198" s="63"/>
      <c r="CF198" s="63"/>
      <c r="CG198" s="63"/>
      <c r="CH198" s="63"/>
      <c r="CI198" s="63"/>
      <c r="CJ198" s="63"/>
      <c r="CK198" s="63"/>
      <c r="CL198" s="63"/>
      <c r="CM198" s="63"/>
      <c r="CN198" s="63"/>
      <c r="CO198" s="63"/>
      <c r="CP198" s="63"/>
      <c r="CQ198" s="63"/>
      <c r="CR198" s="63"/>
      <c r="CS198" s="63"/>
      <c r="CT198" s="63"/>
      <c r="CU198" s="63"/>
      <c r="CV198" s="63"/>
      <c r="CW198" s="63"/>
      <c r="CX198" s="63"/>
      <c r="CY198" s="63"/>
      <c r="CZ198" s="63"/>
      <c r="DA198" s="63"/>
      <c r="DB198" s="63"/>
      <c r="DC198" s="63"/>
      <c r="DD198" s="63"/>
      <c r="DE198" s="63"/>
      <c r="DF198" s="63"/>
      <c r="DG198" s="63"/>
      <c r="DH198" s="63"/>
      <c r="DI198" s="63"/>
      <c r="DJ198" s="63"/>
      <c r="DK198" s="63"/>
      <c r="DL198" s="63"/>
      <c r="DM198" s="63"/>
      <c r="DN198" s="63"/>
      <c r="DO198" s="63"/>
      <c r="DP198" s="63"/>
      <c r="DQ198" s="63"/>
      <c r="DR198" s="63"/>
      <c r="DS198" s="63"/>
      <c r="DT198" s="63"/>
      <c r="DU198" s="63"/>
      <c r="DV198" s="63"/>
      <c r="DW198" s="63"/>
      <c r="DX198" s="63"/>
      <c r="DY198" s="63"/>
      <c r="DZ198" s="63"/>
      <c r="EA198" s="63"/>
      <c r="EB198" s="63"/>
      <c r="EC198" s="63"/>
      <c r="ED198" s="63"/>
    </row>
    <row r="199" spans="1:134" s="5" customFormat="1" ht="15" customHeight="1" thickBot="1">
      <c r="A199" s="96" t="s">
        <v>218</v>
      </c>
      <c r="B199" s="89" t="s">
        <v>25</v>
      </c>
      <c r="C199" s="4"/>
      <c r="D199" s="285"/>
      <c r="E199" s="289"/>
      <c r="F199" s="286"/>
      <c r="G199" s="218"/>
      <c r="H199" s="60"/>
      <c r="I199" s="61"/>
      <c r="J199" s="62"/>
      <c r="K199" s="60"/>
      <c r="L199" s="61"/>
      <c r="M199" s="62"/>
      <c r="N199" s="60"/>
      <c r="O199" s="61"/>
      <c r="P199" s="62"/>
      <c r="Q199" s="60"/>
      <c r="R199" s="61"/>
      <c r="S199" s="62"/>
      <c r="T199" s="60"/>
      <c r="U199" s="61"/>
      <c r="V199" s="62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  <c r="CE199" s="63"/>
      <c r="CF199" s="63"/>
      <c r="CG199" s="63"/>
      <c r="CH199" s="63"/>
      <c r="CI199" s="63"/>
      <c r="CJ199" s="63"/>
      <c r="CK199" s="63"/>
      <c r="CL199" s="63"/>
      <c r="CM199" s="63"/>
      <c r="CN199" s="63"/>
      <c r="CO199" s="63"/>
      <c r="CP199" s="63"/>
      <c r="CQ199" s="63"/>
      <c r="CR199" s="63"/>
      <c r="CS199" s="63"/>
      <c r="CT199" s="63"/>
      <c r="CU199" s="63"/>
      <c r="CV199" s="63"/>
      <c r="CW199" s="63"/>
      <c r="CX199" s="63"/>
      <c r="CY199" s="63"/>
      <c r="CZ199" s="63"/>
      <c r="DA199" s="63"/>
      <c r="DB199" s="63"/>
      <c r="DC199" s="63"/>
      <c r="DD199" s="63"/>
      <c r="DE199" s="63"/>
      <c r="DF199" s="63"/>
      <c r="DG199" s="63"/>
      <c r="DH199" s="63"/>
      <c r="DI199" s="63"/>
      <c r="DJ199" s="63"/>
      <c r="DK199" s="63"/>
      <c r="DL199" s="63"/>
      <c r="DM199" s="63"/>
      <c r="DN199" s="63"/>
      <c r="DO199" s="63"/>
      <c r="DP199" s="63"/>
      <c r="DQ199" s="63"/>
      <c r="DR199" s="63"/>
      <c r="DS199" s="63"/>
      <c r="DT199" s="63"/>
      <c r="DU199" s="63"/>
      <c r="DV199" s="63"/>
      <c r="DW199" s="63"/>
      <c r="DX199" s="63"/>
      <c r="DY199" s="63"/>
      <c r="DZ199" s="63"/>
      <c r="EA199" s="63"/>
      <c r="EB199" s="63"/>
      <c r="EC199" s="63"/>
      <c r="ED199" s="63"/>
    </row>
    <row r="200" spans="1:134" s="5" customFormat="1" ht="15" customHeight="1" thickBot="1">
      <c r="A200" s="98" t="s">
        <v>193</v>
      </c>
      <c r="B200" s="92" t="s">
        <v>32</v>
      </c>
      <c r="C200" s="86"/>
      <c r="D200" s="293"/>
      <c r="E200" s="294"/>
      <c r="F200" s="295"/>
      <c r="G200" s="218"/>
      <c r="H200" s="60"/>
      <c r="I200" s="61"/>
      <c r="J200" s="62"/>
      <c r="K200" s="60"/>
      <c r="L200" s="61"/>
      <c r="M200" s="62"/>
      <c r="N200" s="60"/>
      <c r="O200" s="61"/>
      <c r="P200" s="62"/>
      <c r="Q200" s="60"/>
      <c r="R200" s="61"/>
      <c r="S200" s="62"/>
      <c r="T200" s="60"/>
      <c r="U200" s="61"/>
      <c r="V200" s="62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  <c r="CE200" s="63"/>
      <c r="CF200" s="63"/>
      <c r="CG200" s="63"/>
      <c r="CH200" s="63"/>
      <c r="CI200" s="63"/>
      <c r="CJ200" s="63"/>
      <c r="CK200" s="63"/>
      <c r="CL200" s="63"/>
      <c r="CM200" s="63"/>
      <c r="CN200" s="63"/>
      <c r="CO200" s="63"/>
      <c r="CP200" s="63"/>
      <c r="CQ200" s="63"/>
      <c r="CR200" s="63"/>
      <c r="CS200" s="63"/>
      <c r="CT200" s="63"/>
      <c r="CU200" s="63"/>
      <c r="CV200" s="63"/>
      <c r="CW200" s="63"/>
      <c r="CX200" s="63"/>
      <c r="CY200" s="63"/>
      <c r="CZ200" s="63"/>
      <c r="DA200" s="63"/>
      <c r="DB200" s="63"/>
      <c r="DC200" s="63"/>
      <c r="DD200" s="63"/>
      <c r="DE200" s="63"/>
      <c r="DF200" s="63"/>
      <c r="DG200" s="63"/>
      <c r="DH200" s="63"/>
      <c r="DI200" s="63"/>
      <c r="DJ200" s="63"/>
      <c r="DK200" s="63"/>
      <c r="DL200" s="63"/>
      <c r="DM200" s="63"/>
      <c r="DN200" s="63"/>
      <c r="DO200" s="63"/>
      <c r="DP200" s="63"/>
      <c r="DQ200" s="63"/>
      <c r="DR200" s="63"/>
      <c r="DS200" s="63"/>
      <c r="DT200" s="63"/>
      <c r="DU200" s="63"/>
      <c r="DV200" s="63"/>
      <c r="DW200" s="63"/>
      <c r="DX200" s="63"/>
      <c r="DY200" s="63"/>
      <c r="DZ200" s="63"/>
      <c r="EA200" s="63"/>
      <c r="EB200" s="63"/>
      <c r="EC200" s="63"/>
      <c r="ED200" s="63"/>
    </row>
    <row r="201" spans="1:134" s="5" customFormat="1" ht="15" customHeight="1" thickBot="1">
      <c r="A201" s="96" t="s">
        <v>219</v>
      </c>
      <c r="B201" s="89" t="s">
        <v>220</v>
      </c>
      <c r="C201" s="4"/>
      <c r="D201" s="290"/>
      <c r="E201" s="291"/>
      <c r="F201" s="292"/>
      <c r="G201" s="218"/>
      <c r="H201" s="60"/>
      <c r="I201" s="61"/>
      <c r="J201" s="62"/>
      <c r="K201" s="60"/>
      <c r="L201" s="61"/>
      <c r="M201" s="62"/>
      <c r="N201" s="60"/>
      <c r="O201" s="61"/>
      <c r="P201" s="62"/>
      <c r="Q201" s="60"/>
      <c r="R201" s="61"/>
      <c r="S201" s="62"/>
      <c r="T201" s="60"/>
      <c r="U201" s="61"/>
      <c r="V201" s="62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  <c r="CE201" s="63"/>
      <c r="CF201" s="63"/>
      <c r="CG201" s="63"/>
      <c r="CH201" s="63"/>
      <c r="CI201" s="63"/>
      <c r="CJ201" s="63"/>
      <c r="CK201" s="63"/>
      <c r="CL201" s="63"/>
      <c r="CM201" s="63"/>
      <c r="CN201" s="63"/>
      <c r="CO201" s="63"/>
      <c r="CP201" s="63"/>
      <c r="CQ201" s="63"/>
      <c r="CR201" s="63"/>
      <c r="CS201" s="63"/>
      <c r="CT201" s="63"/>
      <c r="CU201" s="63"/>
      <c r="CV201" s="63"/>
      <c r="CW201" s="63"/>
      <c r="CX201" s="63"/>
      <c r="CY201" s="63"/>
      <c r="CZ201" s="63"/>
      <c r="DA201" s="63"/>
      <c r="DB201" s="63"/>
      <c r="DC201" s="63"/>
      <c r="DD201" s="63"/>
      <c r="DE201" s="63"/>
      <c r="DF201" s="63"/>
      <c r="DG201" s="63"/>
      <c r="DH201" s="63"/>
      <c r="DI201" s="63"/>
      <c r="DJ201" s="63"/>
      <c r="DK201" s="63"/>
      <c r="DL201" s="63"/>
      <c r="DM201" s="63"/>
      <c r="DN201" s="63"/>
      <c r="DO201" s="63"/>
      <c r="DP201" s="63"/>
      <c r="DQ201" s="63"/>
      <c r="DR201" s="63"/>
      <c r="DS201" s="63"/>
      <c r="DT201" s="63"/>
      <c r="DU201" s="63"/>
      <c r="DV201" s="63"/>
      <c r="DW201" s="63"/>
      <c r="DX201" s="63"/>
      <c r="DY201" s="63"/>
      <c r="DZ201" s="63"/>
      <c r="EA201" s="63"/>
      <c r="EB201" s="63"/>
      <c r="EC201" s="63"/>
      <c r="ED201" s="63"/>
    </row>
    <row r="202" spans="1:134" s="5" customFormat="1" ht="15" customHeight="1" thickBot="1">
      <c r="A202" s="95" t="s">
        <v>221</v>
      </c>
      <c r="B202" s="107" t="s">
        <v>222</v>
      </c>
      <c r="C202" s="91"/>
      <c r="D202" s="296"/>
      <c r="E202" s="297"/>
      <c r="F202" s="298"/>
      <c r="G202" s="218"/>
      <c r="H202" s="60"/>
      <c r="I202" s="61"/>
      <c r="J202" s="62"/>
      <c r="K202" s="60"/>
      <c r="L202" s="61"/>
      <c r="M202" s="62"/>
      <c r="N202" s="60"/>
      <c r="O202" s="61"/>
      <c r="P202" s="62"/>
      <c r="Q202" s="60"/>
      <c r="R202" s="61"/>
      <c r="S202" s="62"/>
      <c r="T202" s="60"/>
      <c r="U202" s="61"/>
      <c r="V202" s="62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  <c r="CE202" s="63"/>
      <c r="CF202" s="63"/>
      <c r="CG202" s="63"/>
      <c r="CH202" s="63"/>
      <c r="CI202" s="63"/>
      <c r="CJ202" s="63"/>
      <c r="CK202" s="63"/>
      <c r="CL202" s="63"/>
      <c r="CM202" s="63"/>
      <c r="CN202" s="63"/>
      <c r="CO202" s="63"/>
      <c r="CP202" s="63"/>
      <c r="CQ202" s="63"/>
      <c r="CR202" s="63"/>
      <c r="CS202" s="63"/>
      <c r="CT202" s="63"/>
      <c r="CU202" s="63"/>
      <c r="CV202" s="63"/>
      <c r="CW202" s="63"/>
      <c r="CX202" s="63"/>
      <c r="CY202" s="63"/>
      <c r="CZ202" s="63"/>
      <c r="DA202" s="63"/>
      <c r="DB202" s="63"/>
      <c r="DC202" s="63"/>
      <c r="DD202" s="63"/>
      <c r="DE202" s="63"/>
      <c r="DF202" s="63"/>
      <c r="DG202" s="63"/>
      <c r="DH202" s="63"/>
      <c r="DI202" s="63"/>
      <c r="DJ202" s="63"/>
      <c r="DK202" s="63"/>
      <c r="DL202" s="63"/>
      <c r="DM202" s="63"/>
      <c r="DN202" s="63"/>
      <c r="DO202" s="63"/>
      <c r="DP202" s="63"/>
      <c r="DQ202" s="63"/>
      <c r="DR202" s="63"/>
      <c r="DS202" s="63"/>
      <c r="DT202" s="63"/>
      <c r="DU202" s="63"/>
      <c r="DV202" s="63"/>
      <c r="DW202" s="63"/>
      <c r="DX202" s="63"/>
      <c r="DY202" s="63"/>
      <c r="DZ202" s="63"/>
      <c r="EA202" s="63"/>
      <c r="EB202" s="63"/>
      <c r="EC202" s="63"/>
      <c r="ED202" s="63"/>
    </row>
    <row r="203" spans="1:134" s="5" customFormat="1" ht="15" customHeight="1" thickBot="1">
      <c r="A203" s="287" t="str">
        <f>IFERROR((#REF!+D203+E203+F203)/#REF!,"")</f>
        <v/>
      </c>
      <c r="B203" s="108" t="s">
        <v>198</v>
      </c>
      <c r="C203" s="86"/>
      <c r="D203" s="93">
        <f>SUM(D192:D202)</f>
        <v>15950</v>
      </c>
      <c r="E203" s="93">
        <f>SUM(E192:E202)</f>
        <v>162599</v>
      </c>
      <c r="F203" s="236">
        <f>SUM(F192:F202)</f>
        <v>28491</v>
      </c>
      <c r="G203" s="218"/>
      <c r="H203" s="60">
        <f>SUM(H185:H199)</f>
        <v>-23950</v>
      </c>
      <c r="I203" s="61"/>
      <c r="J203" s="62"/>
      <c r="K203" s="60" t="s">
        <v>394</v>
      </c>
      <c r="L203" s="61"/>
      <c r="M203" s="62"/>
      <c r="N203" s="60"/>
      <c r="O203" s="61"/>
      <c r="P203" s="62"/>
      <c r="Q203" s="60"/>
      <c r="R203" s="61"/>
      <c r="S203" s="62"/>
      <c r="T203" s="60"/>
      <c r="U203" s="61"/>
      <c r="V203" s="62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H203" s="63"/>
      <c r="CI203" s="63"/>
      <c r="CJ203" s="63"/>
      <c r="CK203" s="63"/>
      <c r="CL203" s="63"/>
      <c r="CM203" s="63"/>
      <c r="CN203" s="63"/>
      <c r="CO203" s="63"/>
      <c r="CP203" s="63"/>
      <c r="CQ203" s="63"/>
      <c r="CR203" s="63"/>
      <c r="CS203" s="63"/>
      <c r="CT203" s="63"/>
      <c r="CU203" s="63"/>
      <c r="CV203" s="63"/>
      <c r="CW203" s="63"/>
      <c r="CX203" s="63"/>
      <c r="CY203" s="63"/>
      <c r="CZ203" s="63"/>
      <c r="DA203" s="63"/>
      <c r="DB203" s="63"/>
      <c r="DC203" s="63"/>
      <c r="DD203" s="63"/>
      <c r="DE203" s="63"/>
      <c r="DF203" s="63"/>
      <c r="DG203" s="63"/>
      <c r="DH203" s="63"/>
      <c r="DI203" s="63"/>
      <c r="DJ203" s="63"/>
      <c r="DK203" s="63"/>
      <c r="DL203" s="63"/>
      <c r="DM203" s="63"/>
      <c r="DN203" s="63"/>
      <c r="DO203" s="63"/>
      <c r="DP203" s="63"/>
      <c r="DQ203" s="63"/>
      <c r="DR203" s="63"/>
      <c r="DS203" s="63"/>
      <c r="DT203" s="63"/>
      <c r="DU203" s="63"/>
      <c r="DV203" s="63"/>
      <c r="DW203" s="63"/>
      <c r="DX203" s="63"/>
      <c r="DY203" s="63"/>
      <c r="DZ203" s="63"/>
      <c r="EA203" s="63"/>
      <c r="EB203" s="63"/>
      <c r="EC203" s="63"/>
      <c r="ED203" s="63"/>
    </row>
    <row r="204" spans="1:134" s="5" customFormat="1" ht="15" customHeight="1" thickBot="1">
      <c r="A204" s="127" t="s">
        <v>187</v>
      </c>
      <c r="B204" s="128" t="s">
        <v>188</v>
      </c>
      <c r="C204" s="124"/>
      <c r="D204" s="283"/>
      <c r="E204" s="283"/>
      <c r="F204" s="284"/>
      <c r="G204" s="218"/>
      <c r="H204" s="60"/>
      <c r="I204" s="61"/>
      <c r="J204" s="62"/>
      <c r="K204" s="60"/>
      <c r="L204" s="61"/>
      <c r="M204" s="62"/>
      <c r="N204" s="60"/>
      <c r="O204" s="61"/>
      <c r="P204" s="62"/>
      <c r="Q204" s="60"/>
      <c r="R204" s="61"/>
      <c r="S204" s="62"/>
      <c r="T204" s="60"/>
      <c r="U204" s="61"/>
      <c r="V204" s="62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  <c r="CE204" s="63"/>
      <c r="CF204" s="63"/>
      <c r="CG204" s="63"/>
      <c r="CH204" s="63"/>
      <c r="CI204" s="63"/>
      <c r="CJ204" s="63"/>
      <c r="CK204" s="63"/>
      <c r="CL204" s="63"/>
      <c r="CM204" s="63"/>
      <c r="CN204" s="63"/>
      <c r="CO204" s="63"/>
      <c r="CP204" s="63"/>
      <c r="CQ204" s="63"/>
      <c r="CR204" s="63"/>
      <c r="CS204" s="63"/>
      <c r="CT204" s="63"/>
      <c r="CU204" s="63"/>
      <c r="CV204" s="63"/>
      <c r="CW204" s="63"/>
      <c r="CX204" s="63"/>
      <c r="CY204" s="63"/>
      <c r="CZ204" s="63"/>
      <c r="DA204" s="63"/>
      <c r="DB204" s="63"/>
      <c r="DC204" s="63"/>
      <c r="DD204" s="63"/>
      <c r="DE204" s="63"/>
      <c r="DF204" s="63"/>
      <c r="DG204" s="63"/>
      <c r="DH204" s="63"/>
      <c r="DI204" s="63"/>
      <c r="DJ204" s="63"/>
      <c r="DK204" s="63"/>
      <c r="DL204" s="63"/>
      <c r="DM204" s="63"/>
      <c r="DN204" s="63"/>
      <c r="DO204" s="63"/>
      <c r="DP204" s="63"/>
      <c r="DQ204" s="63"/>
      <c r="DR204" s="63"/>
      <c r="DS204" s="63"/>
      <c r="DT204" s="63"/>
      <c r="DU204" s="63"/>
      <c r="DV204" s="63"/>
      <c r="DW204" s="63"/>
      <c r="DX204" s="63"/>
      <c r="DY204" s="63"/>
      <c r="DZ204" s="63"/>
      <c r="EA204" s="63"/>
      <c r="EB204" s="63"/>
      <c r="EC204" s="63"/>
      <c r="ED204" s="63"/>
    </row>
    <row r="205" spans="1:134" s="5" customFormat="1" ht="15" customHeight="1" thickBot="1">
      <c r="A205" s="96" t="s">
        <v>212</v>
      </c>
      <c r="B205" s="89" t="s">
        <v>19</v>
      </c>
      <c r="C205" s="4"/>
      <c r="D205" s="285"/>
      <c r="E205" s="289"/>
      <c r="F205" s="286">
        <f>350+1000+4944+5000+32408+5754+5000+25000+8500+1500+1500+25000+7500</f>
        <v>123456</v>
      </c>
      <c r="G205" s="218"/>
      <c r="H205" s="60"/>
      <c r="I205" s="61"/>
      <c r="J205" s="62"/>
      <c r="K205" s="60"/>
      <c r="L205" s="61"/>
      <c r="M205" s="62"/>
      <c r="N205" s="60"/>
      <c r="O205" s="61"/>
      <c r="P205" s="62"/>
      <c r="Q205" s="60"/>
      <c r="R205" s="61"/>
      <c r="S205" s="62"/>
      <c r="T205" s="60"/>
      <c r="U205" s="61"/>
      <c r="V205" s="62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  <c r="CE205" s="63"/>
      <c r="CF205" s="63"/>
      <c r="CG205" s="63"/>
      <c r="CH205" s="63"/>
      <c r="CI205" s="63"/>
      <c r="CJ205" s="63"/>
      <c r="CK205" s="63"/>
      <c r="CL205" s="63"/>
      <c r="CM205" s="63"/>
      <c r="CN205" s="63"/>
      <c r="CO205" s="63"/>
      <c r="CP205" s="63"/>
      <c r="CQ205" s="63"/>
      <c r="CR205" s="63"/>
      <c r="CS205" s="63"/>
      <c r="CT205" s="63"/>
      <c r="CU205" s="63"/>
      <c r="CV205" s="63"/>
      <c r="CW205" s="63"/>
      <c r="CX205" s="63"/>
      <c r="CY205" s="63"/>
      <c r="CZ205" s="63"/>
      <c r="DA205" s="63"/>
      <c r="DB205" s="63"/>
      <c r="DC205" s="63"/>
      <c r="DD205" s="63"/>
      <c r="DE205" s="63"/>
      <c r="DF205" s="63"/>
      <c r="DG205" s="63"/>
      <c r="DH205" s="63"/>
      <c r="DI205" s="63"/>
      <c r="DJ205" s="63"/>
      <c r="DK205" s="63"/>
      <c r="DL205" s="63"/>
      <c r="DM205" s="63"/>
      <c r="DN205" s="63"/>
      <c r="DO205" s="63"/>
      <c r="DP205" s="63"/>
      <c r="DQ205" s="63"/>
      <c r="DR205" s="63"/>
      <c r="DS205" s="63"/>
      <c r="DT205" s="63"/>
      <c r="DU205" s="63"/>
      <c r="DV205" s="63"/>
      <c r="DW205" s="63"/>
      <c r="DX205" s="63"/>
      <c r="DY205" s="63"/>
      <c r="DZ205" s="63"/>
      <c r="EA205" s="63"/>
      <c r="EB205" s="63"/>
      <c r="EC205" s="63"/>
      <c r="ED205" s="63"/>
    </row>
    <row r="206" spans="1:134" s="5" customFormat="1" ht="15" customHeight="1" thickBot="1">
      <c r="A206" s="96" t="s">
        <v>214</v>
      </c>
      <c r="B206" s="311" t="s">
        <v>150</v>
      </c>
      <c r="C206" s="4"/>
      <c r="D206" s="285"/>
      <c r="E206" s="289"/>
      <c r="F206" s="286"/>
      <c r="G206" s="218"/>
      <c r="H206" s="60"/>
      <c r="I206" s="61"/>
      <c r="J206" s="62"/>
      <c r="K206" s="60"/>
      <c r="L206" s="61"/>
      <c r="M206" s="62"/>
      <c r="N206" s="60"/>
      <c r="O206" s="61"/>
      <c r="P206" s="62"/>
      <c r="Q206" s="60"/>
      <c r="R206" s="61"/>
      <c r="S206" s="62"/>
      <c r="T206" s="60"/>
      <c r="U206" s="61"/>
      <c r="V206" s="62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  <c r="CE206" s="63"/>
      <c r="CF206" s="63"/>
      <c r="CG206" s="63"/>
      <c r="CH206" s="63"/>
      <c r="CI206" s="63"/>
      <c r="CJ206" s="63"/>
      <c r="CK206" s="63"/>
      <c r="CL206" s="63"/>
      <c r="CM206" s="63"/>
      <c r="CN206" s="63"/>
      <c r="CO206" s="63"/>
      <c r="CP206" s="63"/>
      <c r="CQ206" s="63"/>
      <c r="CR206" s="63"/>
      <c r="CS206" s="63"/>
      <c r="CT206" s="63"/>
      <c r="CU206" s="63"/>
      <c r="CV206" s="63"/>
      <c r="CW206" s="63"/>
      <c r="CX206" s="63"/>
      <c r="CY206" s="63"/>
      <c r="CZ206" s="63"/>
      <c r="DA206" s="63"/>
      <c r="DB206" s="63"/>
      <c r="DC206" s="63"/>
      <c r="DD206" s="63"/>
      <c r="DE206" s="63"/>
      <c r="DF206" s="63"/>
      <c r="DG206" s="63"/>
      <c r="DH206" s="63"/>
      <c r="DI206" s="63"/>
      <c r="DJ206" s="63"/>
      <c r="DK206" s="63"/>
      <c r="DL206" s="63"/>
      <c r="DM206" s="63"/>
      <c r="DN206" s="63"/>
      <c r="DO206" s="63"/>
      <c r="DP206" s="63"/>
      <c r="DQ206" s="63"/>
      <c r="DR206" s="63"/>
      <c r="DS206" s="63"/>
      <c r="DT206" s="63"/>
      <c r="DU206" s="63"/>
      <c r="DV206" s="63"/>
      <c r="DW206" s="63"/>
      <c r="DX206" s="63"/>
      <c r="DY206" s="63"/>
      <c r="DZ206" s="63"/>
      <c r="EA206" s="63"/>
      <c r="EB206" s="63"/>
      <c r="EC206" s="63"/>
      <c r="ED206" s="63"/>
    </row>
    <row r="207" spans="1:134" s="5" customFormat="1" ht="15" customHeight="1" thickBot="1">
      <c r="A207" s="96" t="s">
        <v>200</v>
      </c>
      <c r="B207" s="89" t="s">
        <v>180</v>
      </c>
      <c r="C207" s="4"/>
      <c r="D207" s="285"/>
      <c r="E207" s="289"/>
      <c r="F207" s="286"/>
      <c r="G207" s="218"/>
      <c r="H207" s="60"/>
      <c r="I207" s="61"/>
      <c r="J207" s="62"/>
      <c r="K207" s="60"/>
      <c r="L207" s="61"/>
      <c r="M207" s="62"/>
      <c r="N207" s="60"/>
      <c r="O207" s="61"/>
      <c r="P207" s="62"/>
      <c r="Q207" s="60"/>
      <c r="R207" s="61"/>
      <c r="S207" s="62"/>
      <c r="T207" s="60"/>
      <c r="U207" s="61"/>
      <c r="V207" s="62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  <c r="CE207" s="63"/>
      <c r="CF207" s="63"/>
      <c r="CG207" s="63"/>
      <c r="CH207" s="63"/>
      <c r="CI207" s="63"/>
      <c r="CJ207" s="63"/>
      <c r="CK207" s="63"/>
      <c r="CL207" s="63"/>
      <c r="CM207" s="63"/>
      <c r="CN207" s="63"/>
      <c r="CO207" s="63"/>
      <c r="CP207" s="63"/>
      <c r="CQ207" s="63"/>
      <c r="CR207" s="63"/>
      <c r="CS207" s="63"/>
      <c r="CT207" s="63"/>
      <c r="CU207" s="63"/>
      <c r="CV207" s="63"/>
      <c r="CW207" s="63"/>
      <c r="CX207" s="63"/>
      <c r="CY207" s="63"/>
      <c r="CZ207" s="63"/>
      <c r="DA207" s="63"/>
      <c r="DB207" s="63"/>
      <c r="DC207" s="63"/>
      <c r="DD207" s="63"/>
      <c r="DE207" s="63"/>
      <c r="DF207" s="63"/>
      <c r="DG207" s="63"/>
      <c r="DH207" s="63"/>
      <c r="DI207" s="63"/>
      <c r="DJ207" s="63"/>
      <c r="DK207" s="63"/>
      <c r="DL207" s="63"/>
      <c r="DM207" s="63"/>
      <c r="DN207" s="63"/>
      <c r="DO207" s="63"/>
      <c r="DP207" s="63"/>
      <c r="DQ207" s="63"/>
      <c r="DR207" s="63"/>
      <c r="DS207" s="63"/>
      <c r="DT207" s="63"/>
      <c r="DU207" s="63"/>
      <c r="DV207" s="63"/>
      <c r="DW207" s="63"/>
      <c r="DX207" s="63"/>
      <c r="DY207" s="63"/>
      <c r="DZ207" s="63"/>
      <c r="EA207" s="63"/>
      <c r="EB207" s="63"/>
      <c r="EC207" s="63"/>
      <c r="ED207" s="63"/>
    </row>
    <row r="208" spans="1:134" s="5" customFormat="1" ht="15" customHeight="1" thickBot="1">
      <c r="A208" s="96" t="s">
        <v>213</v>
      </c>
      <c r="B208" s="89" t="s">
        <v>181</v>
      </c>
      <c r="C208" s="4"/>
      <c r="D208" s="285"/>
      <c r="E208" s="289"/>
      <c r="F208" s="286"/>
      <c r="G208" s="218"/>
      <c r="H208" s="60"/>
      <c r="I208" s="61"/>
      <c r="J208" s="62"/>
      <c r="K208" s="60"/>
      <c r="L208" s="61"/>
      <c r="M208" s="62"/>
      <c r="N208" s="60"/>
      <c r="O208" s="61"/>
      <c r="P208" s="62"/>
      <c r="Q208" s="60"/>
      <c r="R208" s="61"/>
      <c r="S208" s="62"/>
      <c r="T208" s="60"/>
      <c r="U208" s="61"/>
      <c r="V208" s="62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  <c r="CE208" s="63"/>
      <c r="CF208" s="63"/>
      <c r="CG208" s="63"/>
      <c r="CH208" s="63"/>
      <c r="CI208" s="63"/>
      <c r="CJ208" s="63"/>
      <c r="CK208" s="63"/>
      <c r="CL208" s="63"/>
      <c r="CM208" s="63"/>
      <c r="CN208" s="63"/>
      <c r="CO208" s="63"/>
      <c r="CP208" s="63"/>
      <c r="CQ208" s="63"/>
      <c r="CR208" s="63"/>
      <c r="CS208" s="63"/>
      <c r="CT208" s="63"/>
      <c r="CU208" s="63"/>
      <c r="CV208" s="63"/>
      <c r="CW208" s="63"/>
      <c r="CX208" s="63"/>
      <c r="CY208" s="63"/>
      <c r="CZ208" s="63"/>
      <c r="DA208" s="63"/>
      <c r="DB208" s="63"/>
      <c r="DC208" s="63"/>
      <c r="DD208" s="63"/>
      <c r="DE208" s="63"/>
      <c r="DF208" s="63"/>
      <c r="DG208" s="63"/>
      <c r="DH208" s="63"/>
      <c r="DI208" s="63"/>
      <c r="DJ208" s="63"/>
      <c r="DK208" s="63"/>
      <c r="DL208" s="63"/>
      <c r="DM208" s="63"/>
      <c r="DN208" s="63"/>
      <c r="DO208" s="63"/>
      <c r="DP208" s="63"/>
      <c r="DQ208" s="63"/>
      <c r="DR208" s="63"/>
      <c r="DS208" s="63"/>
      <c r="DT208" s="63"/>
      <c r="DU208" s="63"/>
      <c r="DV208" s="63"/>
      <c r="DW208" s="63"/>
      <c r="DX208" s="63"/>
      <c r="DY208" s="63"/>
      <c r="DZ208" s="63"/>
      <c r="EA208" s="63"/>
      <c r="EB208" s="63"/>
      <c r="EC208" s="63"/>
      <c r="ED208" s="63"/>
    </row>
    <row r="209" spans="1:134" s="5" customFormat="1" ht="15" customHeight="1" thickBot="1">
      <c r="A209" s="96" t="s">
        <v>201</v>
      </c>
      <c r="B209" s="89" t="s">
        <v>12</v>
      </c>
      <c r="C209" s="4"/>
      <c r="D209" s="285"/>
      <c r="E209" s="289"/>
      <c r="F209" s="286"/>
      <c r="G209" s="218"/>
      <c r="H209" s="60"/>
      <c r="I209" s="61"/>
      <c r="J209" s="62"/>
      <c r="K209" s="60"/>
      <c r="L209" s="61"/>
      <c r="M209" s="62"/>
      <c r="N209" s="60"/>
      <c r="O209" s="61"/>
      <c r="P209" s="62"/>
      <c r="Q209" s="60"/>
      <c r="R209" s="61"/>
      <c r="S209" s="62"/>
      <c r="T209" s="60"/>
      <c r="U209" s="61"/>
      <c r="V209" s="62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  <c r="CE209" s="63"/>
      <c r="CF209" s="63"/>
      <c r="CG209" s="63"/>
      <c r="CH209" s="63"/>
      <c r="CI209" s="63"/>
      <c r="CJ209" s="63"/>
      <c r="CK209" s="63"/>
      <c r="CL209" s="63"/>
      <c r="CM209" s="63"/>
      <c r="CN209" s="63"/>
      <c r="CO209" s="63"/>
      <c r="CP209" s="63"/>
      <c r="CQ209" s="63"/>
      <c r="CR209" s="63"/>
      <c r="CS209" s="63"/>
      <c r="CT209" s="63"/>
      <c r="CU209" s="63"/>
      <c r="CV209" s="63"/>
      <c r="CW209" s="63"/>
      <c r="CX209" s="63"/>
      <c r="CY209" s="63"/>
      <c r="CZ209" s="63"/>
      <c r="DA209" s="63"/>
      <c r="DB209" s="63"/>
      <c r="DC209" s="63"/>
      <c r="DD209" s="63"/>
      <c r="DE209" s="63"/>
      <c r="DF209" s="63"/>
      <c r="DG209" s="63"/>
      <c r="DH209" s="63"/>
      <c r="DI209" s="63"/>
      <c r="DJ209" s="63"/>
      <c r="DK209" s="63"/>
      <c r="DL209" s="63"/>
      <c r="DM209" s="63"/>
      <c r="DN209" s="63"/>
      <c r="DO209" s="63"/>
      <c r="DP209" s="63"/>
      <c r="DQ209" s="63"/>
      <c r="DR209" s="63"/>
      <c r="DS209" s="63"/>
      <c r="DT209" s="63"/>
      <c r="DU209" s="63"/>
      <c r="DV209" s="63"/>
      <c r="DW209" s="63"/>
      <c r="DX209" s="63"/>
      <c r="DY209" s="63"/>
      <c r="DZ209" s="63"/>
      <c r="EA209" s="63"/>
      <c r="EB209" s="63"/>
      <c r="EC209" s="63"/>
      <c r="ED209" s="63"/>
    </row>
    <row r="210" spans="1:134" s="5" customFormat="1" ht="15" customHeight="1" thickBot="1">
      <c r="A210" s="109" t="s">
        <v>186</v>
      </c>
      <c r="B210" s="324" t="s">
        <v>8</v>
      </c>
      <c r="C210" s="88"/>
      <c r="D210" s="278"/>
      <c r="E210" s="279"/>
      <c r="F210" s="325"/>
      <c r="G210" s="218"/>
      <c r="H210" s="60"/>
      <c r="I210" s="61"/>
      <c r="J210" s="62"/>
      <c r="K210" s="60"/>
      <c r="L210" s="61"/>
      <c r="M210" s="62"/>
      <c r="N210" s="60"/>
      <c r="O210" s="61"/>
      <c r="P210" s="62"/>
      <c r="Q210" s="60"/>
      <c r="R210" s="61"/>
      <c r="S210" s="62"/>
      <c r="T210" s="60"/>
      <c r="U210" s="61"/>
      <c r="V210" s="62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  <c r="CE210" s="63"/>
      <c r="CF210" s="63"/>
      <c r="CG210" s="63"/>
      <c r="CH210" s="63"/>
      <c r="CI210" s="63"/>
      <c r="CJ210" s="63"/>
      <c r="CK210" s="63"/>
      <c r="CL210" s="63"/>
      <c r="CM210" s="63"/>
      <c r="CN210" s="63"/>
      <c r="CO210" s="63"/>
      <c r="CP210" s="63"/>
      <c r="CQ210" s="63"/>
      <c r="CR210" s="63"/>
      <c r="CS210" s="63"/>
      <c r="CT210" s="63"/>
      <c r="CU210" s="63"/>
      <c r="CV210" s="63"/>
      <c r="CW210" s="63"/>
      <c r="CX210" s="63"/>
      <c r="CY210" s="63"/>
      <c r="CZ210" s="63"/>
      <c r="DA210" s="63"/>
      <c r="DB210" s="63"/>
      <c r="DC210" s="63"/>
      <c r="DD210" s="63"/>
      <c r="DE210" s="63"/>
      <c r="DF210" s="63"/>
      <c r="DG210" s="63"/>
      <c r="DH210" s="63"/>
      <c r="DI210" s="63"/>
      <c r="DJ210" s="63"/>
      <c r="DK210" s="63"/>
      <c r="DL210" s="63"/>
      <c r="DM210" s="63"/>
      <c r="DN210" s="63"/>
      <c r="DO210" s="63"/>
      <c r="DP210" s="63"/>
      <c r="DQ210" s="63"/>
      <c r="DR210" s="63"/>
      <c r="DS210" s="63"/>
      <c r="DT210" s="63"/>
      <c r="DU210" s="63"/>
      <c r="DV210" s="63"/>
      <c r="DW210" s="63"/>
      <c r="DX210" s="63"/>
      <c r="DY210" s="63"/>
      <c r="DZ210" s="63"/>
      <c r="EA210" s="63"/>
      <c r="EB210" s="63"/>
      <c r="EC210" s="63"/>
      <c r="ED210" s="63"/>
    </row>
    <row r="211" spans="1:134" s="5" customFormat="1" ht="15" customHeight="1" thickBot="1">
      <c r="A211" s="287" t="str">
        <f>IFERROR((#REF!+D211+E211+F211)/#REF!,"")</f>
        <v/>
      </c>
      <c r="B211" s="108" t="s">
        <v>199</v>
      </c>
      <c r="C211" s="86"/>
      <c r="D211" s="93">
        <f>SUM(D205:D210)</f>
        <v>0</v>
      </c>
      <c r="E211" s="93">
        <f>SUM(E205:E210)</f>
        <v>0</v>
      </c>
      <c r="F211" s="236">
        <f>SUM(F205:F210)</f>
        <v>123456</v>
      </c>
      <c r="G211" s="218"/>
      <c r="H211" s="60"/>
      <c r="I211" s="61"/>
      <c r="J211" s="62"/>
      <c r="K211" s="60"/>
      <c r="L211" s="61"/>
      <c r="M211" s="62"/>
      <c r="N211" s="60"/>
      <c r="O211" s="61"/>
      <c r="P211" s="62"/>
      <c r="Q211" s="60"/>
      <c r="R211" s="61"/>
      <c r="S211" s="62"/>
      <c r="T211" s="60"/>
      <c r="U211" s="61"/>
      <c r="V211" s="62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  <c r="CE211" s="63"/>
      <c r="CF211" s="63"/>
      <c r="CG211" s="63"/>
      <c r="CH211" s="63"/>
      <c r="CI211" s="63"/>
      <c r="CJ211" s="63"/>
      <c r="CK211" s="63"/>
      <c r="CL211" s="63"/>
      <c r="CM211" s="63"/>
      <c r="CN211" s="63"/>
      <c r="CO211" s="63"/>
      <c r="CP211" s="63"/>
      <c r="CQ211" s="63"/>
      <c r="CR211" s="63"/>
      <c r="CS211" s="63"/>
      <c r="CT211" s="63"/>
      <c r="CU211" s="63"/>
      <c r="CV211" s="63"/>
      <c r="CW211" s="63"/>
      <c r="CX211" s="63"/>
      <c r="CY211" s="63"/>
      <c r="CZ211" s="63"/>
      <c r="DA211" s="63"/>
      <c r="DB211" s="63"/>
      <c r="DC211" s="63"/>
      <c r="DD211" s="63"/>
      <c r="DE211" s="63"/>
      <c r="DF211" s="63"/>
      <c r="DG211" s="63"/>
      <c r="DH211" s="63"/>
      <c r="DI211" s="63"/>
      <c r="DJ211" s="63"/>
      <c r="DK211" s="63"/>
      <c r="DL211" s="63"/>
      <c r="DM211" s="63"/>
      <c r="DN211" s="63"/>
      <c r="DO211" s="63"/>
      <c r="DP211" s="63"/>
      <c r="DQ211" s="63"/>
      <c r="DR211" s="63"/>
      <c r="DS211" s="63"/>
      <c r="DT211" s="63"/>
      <c r="DU211" s="63"/>
      <c r="DV211" s="63"/>
      <c r="DW211" s="63"/>
      <c r="DX211" s="63"/>
      <c r="DY211" s="63"/>
      <c r="DZ211" s="63"/>
      <c r="EA211" s="63"/>
      <c r="EB211" s="63"/>
      <c r="EC211" s="63"/>
      <c r="ED211" s="63"/>
    </row>
    <row r="212" spans="1:134" s="18" customFormat="1" ht="16.5" customHeight="1" thickBot="1">
      <c r="A212" s="222"/>
      <c r="B212" s="39" t="s">
        <v>165</v>
      </c>
      <c r="C212" s="40"/>
      <c r="D212" s="41">
        <f>SUM(D20,D25,D33,D41,D48,D55,D71,D83,D98,D113,D127,D135,D141,D146,D149,D157,D165,D168,D174,D180,D185,D190,D203,D211)</f>
        <v>21910</v>
      </c>
      <c r="E212" s="41">
        <f>SUM(E20,E25,E33,E41,E48,E55,E71,E83,E98,E113,E127,E135,E141,E146,E149,E157,E165,E168,E174,E180,E185,E190,E203,E211)</f>
        <v>220149</v>
      </c>
      <c r="F212" s="237">
        <f>SUM(F20,F25,F33,F41,F48,F55,F71,F83,F98,F113,F127,F135,F141,F146,F149,F157,F165,F168,F174,F180,F185,F190,F203,F211)</f>
        <v>167077</v>
      </c>
      <c r="G212" s="223"/>
      <c r="H212" s="73"/>
      <c r="I212" s="74"/>
      <c r="J212" s="75"/>
      <c r="K212" s="73"/>
      <c r="L212" s="74"/>
      <c r="M212" s="75"/>
      <c r="N212" s="73"/>
      <c r="O212" s="74"/>
      <c r="P212" s="75"/>
      <c r="Q212" s="73"/>
      <c r="R212" s="74"/>
      <c r="S212" s="75"/>
      <c r="T212" s="73"/>
      <c r="U212" s="74"/>
      <c r="V212" s="75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  <c r="DP212" s="77"/>
      <c r="DQ212" s="77"/>
      <c r="DR212" s="77"/>
      <c r="DS212" s="77"/>
      <c r="DT212" s="77"/>
      <c r="DU212" s="77"/>
      <c r="DV212" s="77"/>
      <c r="DW212" s="77"/>
      <c r="DX212" s="77"/>
      <c r="DY212" s="77"/>
      <c r="DZ212" s="77"/>
      <c r="EA212" s="77"/>
      <c r="EB212" s="77"/>
      <c r="EC212" s="77"/>
      <c r="ED212" s="77"/>
    </row>
    <row r="213" spans="1:134" s="18" customFormat="1" ht="16.5" customHeight="1">
      <c r="A213" s="224"/>
      <c r="B213" s="19" t="s">
        <v>368</v>
      </c>
      <c r="C213" s="4"/>
      <c r="D213" s="162">
        <v>1660</v>
      </c>
      <c r="E213" s="163">
        <f>21074+19404</f>
        <v>40478</v>
      </c>
      <c r="F213" s="163">
        <f>15692+18007</f>
        <v>33699</v>
      </c>
      <c r="G213" s="223"/>
      <c r="H213" s="73">
        <f>SUM(D213:F213)</f>
        <v>75837</v>
      </c>
      <c r="I213" s="74"/>
      <c r="J213" s="75"/>
      <c r="K213" s="73">
        <f>H213+'NW Fire'!H213+'main adjacent ONLY'!H213</f>
        <v>199109.18700000001</v>
      </c>
      <c r="L213" s="74"/>
      <c r="M213" s="75"/>
      <c r="N213" s="73"/>
      <c r="O213" s="74"/>
      <c r="P213" s="75"/>
      <c r="Q213" s="73"/>
      <c r="R213" s="74"/>
      <c r="S213" s="75"/>
      <c r="T213" s="73"/>
      <c r="U213" s="74"/>
      <c r="V213" s="75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7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  <c r="DP213" s="77"/>
      <c r="DQ213" s="77"/>
      <c r="DR213" s="77"/>
      <c r="DS213" s="77"/>
      <c r="DT213" s="77"/>
      <c r="DU213" s="77"/>
      <c r="DV213" s="77"/>
      <c r="DW213" s="77"/>
      <c r="DX213" s="77"/>
      <c r="DY213" s="77"/>
      <c r="DZ213" s="77"/>
      <c r="EA213" s="77"/>
      <c r="EB213" s="77"/>
      <c r="EC213" s="77"/>
      <c r="ED213" s="77"/>
    </row>
    <row r="214" spans="1:134" s="18" customFormat="1" ht="16.5" customHeight="1">
      <c r="A214" s="224" t="str">
        <f>IFERROR((#REF!/#REF!),"")</f>
        <v/>
      </c>
      <c r="B214" s="19" t="s">
        <v>166</v>
      </c>
      <c r="C214" s="4"/>
      <c r="D214" s="162">
        <v>406</v>
      </c>
      <c r="E214" s="163">
        <v>16068</v>
      </c>
      <c r="F214" s="163">
        <v>11371</v>
      </c>
      <c r="G214" s="223"/>
      <c r="H214" s="73"/>
      <c r="I214" s="74"/>
      <c r="J214" s="75"/>
      <c r="K214" s="73"/>
      <c r="L214" s="74"/>
      <c r="M214" s="75"/>
      <c r="N214" s="73"/>
      <c r="O214" s="74"/>
      <c r="P214" s="75"/>
      <c r="Q214" s="73"/>
      <c r="R214" s="74"/>
      <c r="S214" s="75"/>
      <c r="T214" s="73"/>
      <c r="U214" s="74"/>
      <c r="V214" s="75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7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</row>
    <row r="215" spans="1:134" s="18" customFormat="1" ht="16.5" customHeight="1">
      <c r="A215" s="224"/>
      <c r="B215" s="19" t="s">
        <v>369</v>
      </c>
      <c r="C215" s="4"/>
      <c r="D215" s="162"/>
      <c r="E215" s="163"/>
      <c r="F215" s="163"/>
      <c r="G215" s="223"/>
      <c r="H215" s="73"/>
      <c r="I215" s="74"/>
      <c r="J215" s="75"/>
      <c r="K215" s="73"/>
      <c r="L215" s="74"/>
      <c r="M215" s="75"/>
      <c r="N215" s="73"/>
      <c r="O215" s="74"/>
      <c r="P215" s="75"/>
      <c r="Q215" s="73"/>
      <c r="R215" s="74"/>
      <c r="S215" s="75"/>
      <c r="T215" s="73"/>
      <c r="U215" s="74"/>
      <c r="V215" s="75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7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  <c r="DP215" s="77"/>
      <c r="DQ215" s="77"/>
      <c r="DR215" s="77"/>
      <c r="DS215" s="77"/>
      <c r="DT215" s="77"/>
      <c r="DU215" s="77"/>
      <c r="DV215" s="77"/>
      <c r="DW215" s="77"/>
      <c r="DX215" s="77"/>
      <c r="DY215" s="77"/>
      <c r="DZ215" s="77"/>
      <c r="EA215" s="77"/>
      <c r="EB215" s="77"/>
      <c r="EC215" s="77"/>
      <c r="ED215" s="77"/>
    </row>
    <row r="216" spans="1:134" s="18" customFormat="1" ht="16.5" customHeight="1">
      <c r="A216" s="224"/>
      <c r="B216" s="19" t="s">
        <v>376</v>
      </c>
      <c r="C216" s="4"/>
      <c r="D216" s="162">
        <v>641</v>
      </c>
      <c r="E216" s="163">
        <v>25378</v>
      </c>
      <c r="F216" s="163">
        <v>17959</v>
      </c>
      <c r="G216" s="223"/>
      <c r="H216" s="73"/>
      <c r="I216" s="74"/>
      <c r="J216" s="75"/>
      <c r="K216" s="73"/>
      <c r="L216" s="74"/>
      <c r="M216" s="75"/>
      <c r="N216" s="73"/>
      <c r="O216" s="74"/>
      <c r="P216" s="75"/>
      <c r="Q216" s="73"/>
      <c r="R216" s="74"/>
      <c r="S216" s="75"/>
      <c r="T216" s="73"/>
      <c r="U216" s="74"/>
      <c r="V216" s="75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</row>
    <row r="217" spans="1:134" ht="15" customHeight="1">
      <c r="A217" s="224" t="str">
        <f>IFERROR((#REF!/#REF!),"")</f>
        <v/>
      </c>
      <c r="B217" s="326" t="s">
        <v>167</v>
      </c>
      <c r="C217" s="21"/>
      <c r="D217" s="162">
        <f>203+162+81</f>
        <v>446</v>
      </c>
      <c r="E217" s="163">
        <f>8034+6427+3214</f>
        <v>17675</v>
      </c>
      <c r="F217" s="163">
        <f>5685+4549+2274</f>
        <v>12508</v>
      </c>
      <c r="G217" s="218"/>
      <c r="H217" s="60"/>
      <c r="I217" s="61"/>
      <c r="J217" s="62"/>
      <c r="K217" s="60"/>
      <c r="L217" s="61"/>
      <c r="M217" s="62"/>
      <c r="N217" s="60"/>
      <c r="O217" s="61"/>
      <c r="P217" s="62"/>
      <c r="Q217" s="60"/>
      <c r="R217" s="61"/>
      <c r="S217" s="62"/>
      <c r="T217" s="60"/>
      <c r="U217" s="61"/>
      <c r="V217" s="62"/>
    </row>
    <row r="218" spans="1:134" s="23" customFormat="1" ht="15" customHeight="1">
      <c r="A218" s="225" t="str">
        <f>IFERROR((#REF!/#REF!),"")</f>
        <v/>
      </c>
      <c r="B218" s="327" t="s">
        <v>168</v>
      </c>
      <c r="C218" s="21"/>
      <c r="D218" s="164">
        <f>93+47</f>
        <v>140</v>
      </c>
      <c r="E218" s="165">
        <f>3696+1849</f>
        <v>5545</v>
      </c>
      <c r="F218" s="165">
        <f>2615+1308</f>
        <v>3923</v>
      </c>
      <c r="G218" s="218"/>
      <c r="H218" s="78"/>
      <c r="I218" s="61"/>
      <c r="J218" s="62"/>
      <c r="K218" s="78"/>
      <c r="L218" s="61"/>
      <c r="M218" s="62"/>
      <c r="N218" s="78"/>
      <c r="O218" s="61"/>
      <c r="P218" s="62"/>
      <c r="Q218" s="78"/>
      <c r="R218" s="61"/>
      <c r="S218" s="62"/>
      <c r="T218" s="78"/>
      <c r="U218" s="61"/>
      <c r="V218" s="62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  <c r="BA218" s="79"/>
      <c r="BB218" s="79"/>
      <c r="BC218" s="79"/>
      <c r="BD218" s="79"/>
      <c r="BE218" s="79"/>
      <c r="BF218" s="79"/>
      <c r="BG218" s="79"/>
      <c r="BH218" s="79"/>
      <c r="BI218" s="79"/>
      <c r="BJ218" s="79"/>
      <c r="BK218" s="79"/>
      <c r="BL218" s="79"/>
      <c r="BM218" s="79"/>
      <c r="BN218" s="79"/>
      <c r="BO218" s="79"/>
      <c r="BP218" s="79"/>
      <c r="BQ218" s="79"/>
      <c r="BR218" s="79"/>
      <c r="BS218" s="79"/>
      <c r="BT218" s="79"/>
      <c r="BU218" s="79"/>
      <c r="BV218" s="79"/>
      <c r="BW218" s="79"/>
      <c r="BX218" s="79"/>
      <c r="BY218" s="79"/>
      <c r="BZ218" s="79"/>
      <c r="CA218" s="79"/>
      <c r="CB218" s="79"/>
      <c r="CC218" s="79"/>
      <c r="CD218" s="79"/>
      <c r="CE218" s="79"/>
      <c r="CF218" s="79"/>
      <c r="CG218" s="79"/>
      <c r="CH218" s="79"/>
      <c r="CI218" s="79"/>
      <c r="CJ218" s="79"/>
      <c r="CK218" s="79"/>
      <c r="CL218" s="79"/>
      <c r="CM218" s="79"/>
      <c r="CN218" s="79"/>
      <c r="CO218" s="79"/>
      <c r="CP218" s="79"/>
      <c r="CQ218" s="79"/>
      <c r="CR218" s="79"/>
      <c r="CS218" s="79"/>
      <c r="CT218" s="79"/>
      <c r="CU218" s="79"/>
      <c r="CV218" s="79"/>
      <c r="CW218" s="79"/>
      <c r="CX218" s="79"/>
      <c r="CY218" s="79"/>
      <c r="CZ218" s="79"/>
      <c r="DA218" s="79"/>
      <c r="DB218" s="79"/>
      <c r="DC218" s="79"/>
      <c r="DD218" s="79"/>
      <c r="DE218" s="79"/>
      <c r="DF218" s="79"/>
      <c r="DG218" s="79"/>
      <c r="DH218" s="79"/>
      <c r="DI218" s="79"/>
      <c r="DJ218" s="79"/>
      <c r="DK218" s="79"/>
      <c r="DL218" s="79"/>
      <c r="DM218" s="79"/>
      <c r="DN218" s="79"/>
      <c r="DO218" s="79"/>
      <c r="DP218" s="79"/>
      <c r="DQ218" s="79"/>
      <c r="DR218" s="79"/>
      <c r="DS218" s="79"/>
      <c r="DT218" s="79"/>
      <c r="DU218" s="79"/>
      <c r="DV218" s="79"/>
      <c r="DW218" s="79"/>
      <c r="DX218" s="79"/>
      <c r="DY218" s="79"/>
      <c r="DZ218" s="79"/>
      <c r="EA218" s="79"/>
      <c r="EB218" s="79"/>
      <c r="EC218" s="79"/>
      <c r="ED218" s="79"/>
    </row>
    <row r="219" spans="1:134" s="23" customFormat="1" ht="15" customHeight="1">
      <c r="A219" s="225" t="str">
        <f>IFERROR((#REF!/#REF!),"")</f>
        <v/>
      </c>
      <c r="B219" s="24" t="s">
        <v>169</v>
      </c>
      <c r="C219" s="21"/>
      <c r="D219" s="164">
        <v>81</v>
      </c>
      <c r="E219" s="165">
        <v>3214</v>
      </c>
      <c r="F219" s="165">
        <v>2274</v>
      </c>
      <c r="G219" s="218"/>
      <c r="H219" s="78"/>
      <c r="I219" s="61"/>
      <c r="J219" s="62"/>
      <c r="K219" s="78"/>
      <c r="L219" s="61"/>
      <c r="M219" s="62"/>
      <c r="N219" s="78"/>
      <c r="O219" s="61"/>
      <c r="P219" s="62"/>
      <c r="Q219" s="78"/>
      <c r="R219" s="61"/>
      <c r="S219" s="62"/>
      <c r="T219" s="78"/>
      <c r="U219" s="61"/>
      <c r="V219" s="62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  <c r="AW219" s="79"/>
      <c r="AX219" s="79"/>
      <c r="AY219" s="79"/>
      <c r="AZ219" s="79"/>
      <c r="BA219" s="79"/>
      <c r="BB219" s="79"/>
      <c r="BC219" s="79"/>
      <c r="BD219" s="79"/>
      <c r="BE219" s="79"/>
      <c r="BF219" s="79"/>
      <c r="BG219" s="79"/>
      <c r="BH219" s="79"/>
      <c r="BI219" s="79"/>
      <c r="BJ219" s="79"/>
      <c r="BK219" s="79"/>
      <c r="BL219" s="79"/>
      <c r="BM219" s="79"/>
      <c r="BN219" s="79"/>
      <c r="BO219" s="79"/>
      <c r="BP219" s="79"/>
      <c r="BQ219" s="79"/>
      <c r="BR219" s="79"/>
      <c r="BS219" s="79"/>
      <c r="BT219" s="79"/>
      <c r="BU219" s="79"/>
      <c r="BV219" s="79"/>
      <c r="BW219" s="79"/>
      <c r="BX219" s="79"/>
      <c r="BY219" s="79"/>
      <c r="BZ219" s="79"/>
      <c r="CA219" s="79"/>
      <c r="CB219" s="79"/>
      <c r="CC219" s="79"/>
      <c r="CD219" s="79"/>
      <c r="CE219" s="79"/>
      <c r="CF219" s="79"/>
      <c r="CG219" s="79"/>
      <c r="CH219" s="79"/>
      <c r="CI219" s="79"/>
      <c r="CJ219" s="79"/>
      <c r="CK219" s="79"/>
      <c r="CL219" s="79"/>
      <c r="CM219" s="79"/>
      <c r="CN219" s="79"/>
      <c r="CO219" s="79"/>
      <c r="CP219" s="79"/>
      <c r="CQ219" s="79"/>
      <c r="CR219" s="79"/>
      <c r="CS219" s="79"/>
      <c r="CT219" s="79"/>
      <c r="CU219" s="79"/>
      <c r="CV219" s="79"/>
      <c r="CW219" s="79"/>
      <c r="CX219" s="79"/>
      <c r="CY219" s="79"/>
      <c r="CZ219" s="79"/>
      <c r="DA219" s="79"/>
      <c r="DB219" s="79"/>
      <c r="DC219" s="79"/>
      <c r="DD219" s="79"/>
      <c r="DE219" s="79"/>
      <c r="DF219" s="79"/>
      <c r="DG219" s="79"/>
      <c r="DH219" s="79"/>
      <c r="DI219" s="79"/>
      <c r="DJ219" s="79"/>
      <c r="DK219" s="79"/>
      <c r="DL219" s="79"/>
      <c r="DM219" s="79"/>
      <c r="DN219" s="79"/>
      <c r="DO219" s="79"/>
      <c r="DP219" s="79"/>
      <c r="DQ219" s="79"/>
      <c r="DR219" s="79"/>
      <c r="DS219" s="79"/>
      <c r="DT219" s="79"/>
      <c r="DU219" s="79"/>
      <c r="DV219" s="79"/>
      <c r="DW219" s="79"/>
      <c r="DX219" s="79"/>
      <c r="DY219" s="79"/>
      <c r="DZ219" s="79"/>
      <c r="EA219" s="79"/>
      <c r="EB219" s="79"/>
      <c r="EC219" s="79"/>
      <c r="ED219" s="79"/>
    </row>
    <row r="220" spans="1:134" s="23" customFormat="1" ht="15" customHeight="1" thickBot="1">
      <c r="A220" s="226" t="str">
        <f>IFERROR((#REF!/#REF!),"")</f>
        <v/>
      </c>
      <c r="B220" s="328" t="s">
        <v>170</v>
      </c>
      <c r="C220" s="21"/>
      <c r="D220" s="166">
        <v>439</v>
      </c>
      <c r="E220" s="167">
        <v>17388</v>
      </c>
      <c r="F220" s="167">
        <v>12304</v>
      </c>
      <c r="G220" s="218"/>
      <c r="H220" s="78">
        <f>F222-F213</f>
        <v>227416</v>
      </c>
      <c r="I220" s="61"/>
      <c r="J220" s="62"/>
      <c r="K220" s="78">
        <f>H220*0.069</f>
        <v>15691.704000000002</v>
      </c>
      <c r="L220" s="61"/>
      <c r="M220" s="62"/>
      <c r="N220" s="78"/>
      <c r="O220" s="61"/>
      <c r="P220" s="62"/>
      <c r="Q220" s="78"/>
      <c r="R220" s="61"/>
      <c r="S220" s="62"/>
      <c r="T220" s="78"/>
      <c r="U220" s="61"/>
      <c r="V220" s="62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  <c r="BA220" s="79"/>
      <c r="BB220" s="79"/>
      <c r="BC220" s="79"/>
      <c r="BD220" s="79"/>
      <c r="BE220" s="79"/>
      <c r="BF220" s="79"/>
      <c r="BG220" s="79"/>
      <c r="BH220" s="79"/>
      <c r="BI220" s="79"/>
      <c r="BJ220" s="79"/>
      <c r="BK220" s="79"/>
      <c r="BL220" s="79"/>
      <c r="BM220" s="79"/>
      <c r="BN220" s="79"/>
      <c r="BO220" s="79"/>
      <c r="BP220" s="79"/>
      <c r="BQ220" s="79"/>
      <c r="BR220" s="79"/>
      <c r="BS220" s="79"/>
      <c r="BT220" s="79"/>
      <c r="BU220" s="79"/>
      <c r="BV220" s="79"/>
      <c r="BW220" s="79"/>
      <c r="BX220" s="79"/>
      <c r="BY220" s="79"/>
      <c r="BZ220" s="79"/>
      <c r="CA220" s="79"/>
      <c r="CB220" s="79"/>
      <c r="CC220" s="79"/>
      <c r="CD220" s="79"/>
      <c r="CE220" s="79"/>
      <c r="CF220" s="79"/>
      <c r="CG220" s="79"/>
      <c r="CH220" s="79"/>
      <c r="CI220" s="79"/>
      <c r="CJ220" s="79"/>
      <c r="CK220" s="79"/>
      <c r="CL220" s="79"/>
      <c r="CM220" s="79"/>
      <c r="CN220" s="79"/>
      <c r="CO220" s="79"/>
      <c r="CP220" s="79"/>
      <c r="CQ220" s="79"/>
      <c r="CR220" s="79"/>
      <c r="CS220" s="79"/>
      <c r="CT220" s="79"/>
      <c r="CU220" s="79"/>
      <c r="CV220" s="79"/>
      <c r="CW220" s="79"/>
      <c r="CX220" s="79"/>
      <c r="CY220" s="79"/>
      <c r="CZ220" s="79"/>
      <c r="DA220" s="79"/>
      <c r="DB220" s="79"/>
      <c r="DC220" s="79"/>
      <c r="DD220" s="79"/>
      <c r="DE220" s="79"/>
      <c r="DF220" s="79"/>
      <c r="DG220" s="79"/>
      <c r="DH220" s="79"/>
      <c r="DI220" s="79"/>
      <c r="DJ220" s="79"/>
      <c r="DK220" s="79"/>
      <c r="DL220" s="79"/>
      <c r="DM220" s="79"/>
      <c r="DN220" s="79"/>
      <c r="DO220" s="79"/>
      <c r="DP220" s="79"/>
      <c r="DQ220" s="79"/>
      <c r="DR220" s="79"/>
      <c r="DS220" s="79"/>
      <c r="DT220" s="79"/>
      <c r="DU220" s="79"/>
      <c r="DV220" s="79"/>
      <c r="DW220" s="79"/>
      <c r="DX220" s="79"/>
      <c r="DY220" s="79"/>
      <c r="DZ220" s="79"/>
      <c r="EA220" s="79"/>
      <c r="EB220" s="79"/>
      <c r="EC220" s="79"/>
      <c r="ED220" s="79"/>
    </row>
    <row r="221" spans="1:134" s="23" customFormat="1" ht="15" customHeight="1" thickBot="1">
      <c r="A221" s="329"/>
      <c r="B221" s="243" t="s">
        <v>165</v>
      </c>
      <c r="C221" s="26"/>
      <c r="D221" s="27">
        <f>SUM(D213:D220)</f>
        <v>3813</v>
      </c>
      <c r="E221" s="27">
        <f>SUM(E213:E220)</f>
        <v>125746</v>
      </c>
      <c r="F221" s="27">
        <f>SUM(F213:F220)</f>
        <v>94038</v>
      </c>
      <c r="G221" s="228"/>
      <c r="H221" s="78">
        <f>E222-E213</f>
        <v>305417</v>
      </c>
      <c r="I221" s="61"/>
      <c r="J221" s="62"/>
      <c r="K221" s="78">
        <f>H221*0.069</f>
        <v>21073.773000000001</v>
      </c>
      <c r="L221" s="61"/>
      <c r="M221" s="62"/>
      <c r="N221" s="78"/>
      <c r="O221" s="61"/>
      <c r="P221" s="62"/>
      <c r="Q221" s="78"/>
      <c r="R221" s="61"/>
      <c r="S221" s="62"/>
      <c r="T221" s="78"/>
      <c r="U221" s="61"/>
      <c r="V221" s="62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U221" s="79"/>
      <c r="AV221" s="79"/>
      <c r="AW221" s="79"/>
      <c r="AX221" s="79"/>
      <c r="AY221" s="79"/>
      <c r="AZ221" s="79"/>
      <c r="BA221" s="79"/>
      <c r="BB221" s="79"/>
      <c r="BC221" s="79"/>
      <c r="BD221" s="79"/>
      <c r="BE221" s="79"/>
      <c r="BF221" s="79"/>
      <c r="BG221" s="79"/>
      <c r="BH221" s="79"/>
      <c r="BI221" s="79"/>
      <c r="BJ221" s="79"/>
      <c r="BK221" s="79"/>
      <c r="BL221" s="79"/>
      <c r="BM221" s="79"/>
      <c r="BN221" s="79"/>
      <c r="BO221" s="79"/>
      <c r="BP221" s="79"/>
      <c r="BQ221" s="79"/>
      <c r="BR221" s="79"/>
      <c r="BS221" s="79"/>
      <c r="BT221" s="79"/>
      <c r="BU221" s="79"/>
      <c r="BV221" s="79"/>
      <c r="BW221" s="79"/>
      <c r="BX221" s="79"/>
      <c r="BY221" s="79"/>
      <c r="BZ221" s="79"/>
      <c r="CA221" s="79"/>
      <c r="CB221" s="79"/>
      <c r="CC221" s="79"/>
      <c r="CD221" s="79"/>
      <c r="CE221" s="79"/>
      <c r="CF221" s="79"/>
      <c r="CG221" s="79"/>
      <c r="CH221" s="79"/>
      <c r="CI221" s="79"/>
      <c r="CJ221" s="79"/>
      <c r="CK221" s="79"/>
      <c r="CL221" s="79"/>
      <c r="CM221" s="79"/>
      <c r="CN221" s="79"/>
      <c r="CO221" s="79"/>
      <c r="CP221" s="79"/>
      <c r="CQ221" s="79"/>
      <c r="CR221" s="79"/>
      <c r="CS221" s="79"/>
      <c r="CT221" s="79"/>
      <c r="CU221" s="79"/>
      <c r="CV221" s="79"/>
      <c r="CW221" s="79"/>
      <c r="CX221" s="79"/>
      <c r="CY221" s="79"/>
      <c r="CZ221" s="79"/>
      <c r="DA221" s="79"/>
      <c r="DB221" s="79"/>
      <c r="DC221" s="79"/>
      <c r="DD221" s="79"/>
      <c r="DE221" s="79"/>
      <c r="DF221" s="79"/>
      <c r="DG221" s="79"/>
      <c r="DH221" s="79"/>
      <c r="DI221" s="79"/>
      <c r="DJ221" s="79"/>
      <c r="DK221" s="79"/>
      <c r="DL221" s="79"/>
      <c r="DM221" s="79"/>
      <c r="DN221" s="79"/>
      <c r="DO221" s="79"/>
      <c r="DP221" s="79"/>
      <c r="DQ221" s="79"/>
      <c r="DR221" s="79"/>
      <c r="DS221" s="79"/>
      <c r="DT221" s="79"/>
      <c r="DU221" s="79"/>
      <c r="DV221" s="79"/>
      <c r="DW221" s="79"/>
      <c r="DX221" s="79"/>
      <c r="DY221" s="79"/>
      <c r="DZ221" s="79"/>
      <c r="EA221" s="79"/>
      <c r="EB221" s="79"/>
      <c r="EC221" s="79"/>
      <c r="ED221" s="79"/>
    </row>
    <row r="222" spans="1:134" s="23" customFormat="1" ht="15" customHeight="1" thickBot="1">
      <c r="A222" s="330"/>
      <c r="B222" s="244" t="s">
        <v>383</v>
      </c>
      <c r="C222" s="239"/>
      <c r="D222" s="240">
        <f>D212+D221</f>
        <v>25723</v>
      </c>
      <c r="E222" s="240">
        <f>E212+E221</f>
        <v>345895</v>
      </c>
      <c r="F222" s="240">
        <f>F212+F221</f>
        <v>261115</v>
      </c>
      <c r="G222" s="228"/>
      <c r="H222" s="78">
        <f>E222+F222-E213-F213+D222-D213</f>
        <v>556896</v>
      </c>
      <c r="I222" s="61"/>
      <c r="J222" s="62"/>
      <c r="K222" s="78"/>
      <c r="L222" s="61"/>
      <c r="M222" s="62"/>
      <c r="N222" s="78"/>
      <c r="O222" s="61"/>
      <c r="P222" s="62"/>
      <c r="Q222" s="78"/>
      <c r="R222" s="61"/>
      <c r="S222" s="62"/>
      <c r="T222" s="78"/>
      <c r="U222" s="61"/>
      <c r="V222" s="62"/>
      <c r="W222" s="79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  <c r="AP222" s="79"/>
      <c r="AQ222" s="79"/>
      <c r="AR222" s="79"/>
      <c r="AS222" s="79"/>
      <c r="AT222" s="79"/>
      <c r="AU222" s="79"/>
      <c r="AV222" s="79"/>
      <c r="AW222" s="79"/>
      <c r="AX222" s="79"/>
      <c r="AY222" s="79"/>
      <c r="AZ222" s="79"/>
      <c r="BA222" s="79"/>
      <c r="BB222" s="79"/>
      <c r="BC222" s="79"/>
      <c r="BD222" s="79"/>
      <c r="BE222" s="79"/>
      <c r="BF222" s="79"/>
      <c r="BG222" s="79"/>
      <c r="BH222" s="79"/>
      <c r="BI222" s="79"/>
      <c r="BJ222" s="79"/>
      <c r="BK222" s="79"/>
      <c r="BL222" s="79"/>
      <c r="BM222" s="79"/>
      <c r="BN222" s="79"/>
      <c r="BO222" s="79"/>
      <c r="BP222" s="79"/>
      <c r="BQ222" s="79"/>
      <c r="BR222" s="79"/>
      <c r="BS222" s="79"/>
      <c r="BT222" s="79"/>
      <c r="BU222" s="79"/>
      <c r="BV222" s="79"/>
      <c r="BW222" s="79"/>
      <c r="BX222" s="79"/>
      <c r="BY222" s="79"/>
      <c r="BZ222" s="79"/>
      <c r="CA222" s="79"/>
      <c r="CB222" s="79"/>
      <c r="CC222" s="79"/>
      <c r="CD222" s="79"/>
      <c r="CE222" s="79"/>
      <c r="CF222" s="79"/>
      <c r="CG222" s="79"/>
      <c r="CH222" s="79"/>
      <c r="CI222" s="79"/>
      <c r="CJ222" s="79"/>
      <c r="CK222" s="79"/>
      <c r="CL222" s="79"/>
      <c r="CM222" s="79"/>
      <c r="CN222" s="79"/>
      <c r="CO222" s="79"/>
      <c r="CP222" s="79"/>
      <c r="CQ222" s="79"/>
      <c r="CR222" s="79"/>
      <c r="CS222" s="79"/>
      <c r="CT222" s="79"/>
      <c r="CU222" s="79"/>
      <c r="CV222" s="79"/>
      <c r="CW222" s="79"/>
      <c r="CX222" s="79"/>
      <c r="CY222" s="79"/>
      <c r="CZ222" s="79"/>
      <c r="DA222" s="79"/>
      <c r="DB222" s="79"/>
      <c r="DC222" s="79"/>
      <c r="DD222" s="79"/>
      <c r="DE222" s="79"/>
      <c r="DF222" s="79"/>
      <c r="DG222" s="79"/>
      <c r="DH222" s="79"/>
      <c r="DI222" s="79"/>
      <c r="DJ222" s="79"/>
      <c r="DK222" s="79"/>
      <c r="DL222" s="79"/>
      <c r="DM222" s="79"/>
      <c r="DN222" s="79"/>
      <c r="DO222" s="79"/>
      <c r="DP222" s="79"/>
      <c r="DQ222" s="79"/>
      <c r="DR222" s="79"/>
      <c r="DS222" s="79"/>
      <c r="DT222" s="79"/>
      <c r="DU222" s="79"/>
      <c r="DV222" s="79"/>
      <c r="DW222" s="79"/>
      <c r="DX222" s="79"/>
      <c r="DY222" s="79"/>
      <c r="DZ222" s="79"/>
      <c r="EA222" s="79"/>
      <c r="EB222" s="79"/>
      <c r="EC222" s="79"/>
      <c r="ED222" s="79"/>
    </row>
    <row r="223" spans="1:134" ht="18.75" thickBot="1">
      <c r="A223" s="229" t="str">
        <f>IFERROR((A20+A25+A33+A41+A48+A55+A71+A83+A98+A113+A127+A135+A141+A146+A149+A157+A165+A168+A174+A180+A185+A190+A203+A211+A214+A217+A218+A219+A220),"")</f>
        <v/>
      </c>
      <c r="B223" s="38" t="s">
        <v>385</v>
      </c>
      <c r="C223" s="245"/>
      <c r="D223" s="246">
        <f>SUM(D222:F222)</f>
        <v>632733</v>
      </c>
      <c r="E223" s="246"/>
      <c r="F223" s="247"/>
      <c r="G223" s="230"/>
      <c r="H223" s="49"/>
      <c r="I223" s="49"/>
      <c r="J223" s="49"/>
      <c r="K223" s="251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</row>
    <row r="224" spans="1:134" ht="21.75" customHeight="1" thickBot="1">
      <c r="A224" s="241"/>
      <c r="B224" s="242" t="s">
        <v>384</v>
      </c>
      <c r="C224" s="248"/>
      <c r="D224" s="249">
        <f>SUM(E222:F222)</f>
        <v>607010</v>
      </c>
      <c r="E224" s="249"/>
      <c r="F224" s="250"/>
      <c r="G224" s="230"/>
      <c r="H224" s="49"/>
      <c r="I224" s="49"/>
      <c r="J224" s="49"/>
      <c r="K224" s="251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</row>
    <row r="225" spans="3:134">
      <c r="C225"/>
      <c r="D225"/>
      <c r="E225"/>
      <c r="F225"/>
      <c r="G225" s="28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</row>
    <row r="226" spans="3:134">
      <c r="C226"/>
      <c r="D226"/>
      <c r="E226"/>
      <c r="F226"/>
      <c r="G226" s="28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</row>
    <row r="227" spans="3:134">
      <c r="C227"/>
      <c r="D227"/>
      <c r="E227"/>
      <c r="F227"/>
      <c r="G227" s="28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</row>
    <row r="228" spans="3:134">
      <c r="C228"/>
      <c r="D228"/>
      <c r="E228"/>
      <c r="F228"/>
      <c r="G228" s="28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</row>
    <row r="229" spans="3:134">
      <c r="C229"/>
      <c r="D229"/>
      <c r="E229"/>
      <c r="F229"/>
      <c r="G229" s="28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</row>
    <row r="230" spans="3:134">
      <c r="C230"/>
      <c r="D230"/>
      <c r="E230"/>
      <c r="F230"/>
      <c r="G230" s="28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</row>
    <row r="231" spans="3:134">
      <c r="C231"/>
      <c r="D231"/>
      <c r="E231"/>
      <c r="F231"/>
      <c r="G231" s="28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</row>
    <row r="232" spans="3:134">
      <c r="C232"/>
      <c r="D232"/>
      <c r="E232"/>
      <c r="F232"/>
      <c r="G232" s="28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</row>
    <row r="233" spans="3:134">
      <c r="C233"/>
      <c r="D233"/>
      <c r="E233"/>
      <c r="F233"/>
      <c r="G233" s="28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</row>
    <row r="234" spans="3:134">
      <c r="C234"/>
      <c r="D234"/>
      <c r="E234"/>
      <c r="F234"/>
      <c r="G234" s="28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</row>
    <row r="235" spans="3:134">
      <c r="C235"/>
      <c r="D235"/>
      <c r="E235"/>
      <c r="F235"/>
      <c r="G235" s="28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</row>
    <row r="236" spans="3:134">
      <c r="C236"/>
      <c r="D236"/>
      <c r="E236"/>
      <c r="F236"/>
      <c r="G236" s="28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</row>
    <row r="237" spans="3:134">
      <c r="C237"/>
      <c r="D237"/>
      <c r="E237"/>
      <c r="F237"/>
      <c r="G237" s="28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</row>
    <row r="238" spans="3:134">
      <c r="C238"/>
      <c r="D238"/>
      <c r="E238"/>
      <c r="F238"/>
      <c r="G238" s="28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</row>
    <row r="239" spans="3:134">
      <c r="C239"/>
      <c r="D239"/>
      <c r="E239"/>
      <c r="F239"/>
      <c r="G239" s="28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</row>
    <row r="240" spans="3:134">
      <c r="C240"/>
      <c r="D240"/>
      <c r="E240"/>
      <c r="F240"/>
      <c r="G240" s="28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</row>
    <row r="241" spans="3:134">
      <c r="C241"/>
      <c r="D241"/>
      <c r="E241"/>
      <c r="F241"/>
      <c r="G241" s="28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</row>
    <row r="242" spans="3:134">
      <c r="C242"/>
      <c r="D242"/>
      <c r="E242"/>
      <c r="F242"/>
      <c r="G242" s="28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</row>
    <row r="243" spans="3:134">
      <c r="C243"/>
      <c r="D243"/>
      <c r="E243"/>
      <c r="F243"/>
      <c r="G243" s="28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</row>
    <row r="244" spans="3:134">
      <c r="C244"/>
      <c r="D244"/>
      <c r="E244"/>
      <c r="F244"/>
      <c r="G244" s="28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</row>
    <row r="245" spans="3:134">
      <c r="C245"/>
      <c r="D245"/>
      <c r="E245"/>
      <c r="F245"/>
      <c r="G245" s="28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</row>
    <row r="246" spans="3:134">
      <c r="C246"/>
      <c r="D246"/>
      <c r="E246"/>
      <c r="F246"/>
      <c r="G246" s="28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</row>
    <row r="247" spans="3:134">
      <c r="C247"/>
      <c r="D247"/>
      <c r="E247"/>
      <c r="F247"/>
      <c r="G247" s="28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</row>
    <row r="248" spans="3:134">
      <c r="C248"/>
      <c r="D248"/>
      <c r="E248"/>
      <c r="F248"/>
      <c r="G248" s="28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</row>
    <row r="249" spans="3:134">
      <c r="C249"/>
      <c r="D249"/>
      <c r="E249"/>
      <c r="F249"/>
      <c r="G249" s="28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</row>
    <row r="250" spans="3:134">
      <c r="C250"/>
      <c r="D250"/>
      <c r="E250"/>
      <c r="F250"/>
      <c r="G250" s="28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</row>
    <row r="251" spans="3:134">
      <c r="C251"/>
      <c r="D251"/>
      <c r="E251"/>
      <c r="F251"/>
      <c r="G251" s="28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</row>
    <row r="252" spans="3:134">
      <c r="C252"/>
      <c r="D252"/>
      <c r="E252"/>
      <c r="F252"/>
      <c r="G252" s="28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</row>
    <row r="253" spans="3:134">
      <c r="C253"/>
      <c r="D253"/>
      <c r="E253"/>
      <c r="F253"/>
      <c r="G253" s="28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</row>
    <row r="254" spans="3:134">
      <c r="C254"/>
      <c r="D254"/>
      <c r="E254"/>
      <c r="F254"/>
      <c r="G254" s="28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</row>
    <row r="255" spans="3:134">
      <c r="C255"/>
      <c r="D255"/>
      <c r="E255"/>
      <c r="F255"/>
      <c r="G255" s="28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</row>
    <row r="256" spans="3:134">
      <c r="C256"/>
      <c r="D256"/>
      <c r="E256"/>
      <c r="F256"/>
      <c r="G256" s="28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</row>
    <row r="257" spans="3:134">
      <c r="C257"/>
      <c r="D257"/>
      <c r="E257"/>
      <c r="F257"/>
      <c r="G257" s="28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</row>
    <row r="258" spans="3:134">
      <c r="C258"/>
      <c r="D258"/>
      <c r="E258"/>
      <c r="F258"/>
      <c r="G258" s="28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</row>
    <row r="259" spans="3:134">
      <c r="C259"/>
      <c r="D259"/>
      <c r="E259"/>
      <c r="F259"/>
      <c r="G259" s="28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</row>
    <row r="260" spans="3:134">
      <c r="C260"/>
      <c r="D260"/>
      <c r="E260"/>
      <c r="F260"/>
      <c r="G260" s="28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</row>
    <row r="261" spans="3:134">
      <c r="C261"/>
      <c r="D261"/>
      <c r="E261"/>
      <c r="F261"/>
      <c r="G261" s="28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</row>
    <row r="262" spans="3:134">
      <c r="C262"/>
      <c r="D262"/>
      <c r="E262"/>
      <c r="F262"/>
      <c r="G262" s="28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</row>
    <row r="263" spans="3:134">
      <c r="C263"/>
      <c r="D263"/>
      <c r="E263"/>
      <c r="F263"/>
      <c r="G263" s="28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</row>
    <row r="264" spans="3:134">
      <c r="C264"/>
      <c r="D264"/>
      <c r="E264"/>
      <c r="F264"/>
      <c r="G264" s="28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</row>
    <row r="265" spans="3:134">
      <c r="C265"/>
      <c r="D265"/>
      <c r="E265"/>
      <c r="F265"/>
      <c r="G265" s="28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</row>
    <row r="266" spans="3:134">
      <c r="C266"/>
      <c r="D266"/>
      <c r="E266"/>
      <c r="F266"/>
      <c r="G266" s="28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</row>
    <row r="267" spans="3:134">
      <c r="C267"/>
      <c r="D267"/>
      <c r="E267"/>
      <c r="F267"/>
      <c r="G267" s="28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</row>
    <row r="268" spans="3:134">
      <c r="C268"/>
      <c r="D268"/>
      <c r="E268"/>
      <c r="F268"/>
      <c r="G268" s="28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</row>
    <row r="269" spans="3:134">
      <c r="C269"/>
      <c r="D269"/>
      <c r="E269"/>
      <c r="F269"/>
      <c r="G269" s="28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</row>
    <row r="270" spans="3:134">
      <c r="C270"/>
      <c r="D270"/>
      <c r="E270"/>
      <c r="F270"/>
      <c r="G270" s="28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</row>
    <row r="271" spans="3:134">
      <c r="C271"/>
      <c r="D271"/>
      <c r="E271"/>
      <c r="F271"/>
      <c r="G271" s="28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</row>
    <row r="272" spans="3:134">
      <c r="C272"/>
      <c r="D272"/>
      <c r="E272"/>
      <c r="F272"/>
      <c r="G272" s="28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</row>
    <row r="273" spans="3:134">
      <c r="C273"/>
      <c r="D273"/>
      <c r="E273"/>
      <c r="F273"/>
      <c r="G273" s="28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</row>
    <row r="274" spans="3:134">
      <c r="C274"/>
      <c r="D274"/>
      <c r="E274"/>
      <c r="F274"/>
      <c r="G274" s="28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</row>
    <row r="275" spans="3:134">
      <c r="C275"/>
      <c r="D275"/>
      <c r="E275"/>
      <c r="F275"/>
      <c r="G275" s="28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</row>
    <row r="276" spans="3:134">
      <c r="C276"/>
      <c r="D276"/>
      <c r="E276"/>
      <c r="F276"/>
      <c r="G276" s="28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</row>
    <row r="277" spans="3:134">
      <c r="C277"/>
      <c r="D277"/>
      <c r="E277"/>
      <c r="F277"/>
      <c r="G277" s="28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</row>
    <row r="278" spans="3:134">
      <c r="C278"/>
      <c r="D278"/>
      <c r="E278"/>
      <c r="F278"/>
      <c r="G278" s="28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</row>
    <row r="279" spans="3:134">
      <c r="C279"/>
      <c r="D279"/>
      <c r="E279"/>
      <c r="F279"/>
      <c r="G279" s="28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</row>
    <row r="280" spans="3:134">
      <c r="C280"/>
      <c r="D280"/>
      <c r="E280"/>
      <c r="F280"/>
      <c r="G280" s="28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</row>
    <row r="281" spans="3:134">
      <c r="C281"/>
      <c r="D281"/>
      <c r="E281"/>
      <c r="F281"/>
      <c r="G281" s="28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</row>
    <row r="282" spans="3:134">
      <c r="C282"/>
      <c r="D282"/>
      <c r="E282"/>
      <c r="F282"/>
      <c r="G282" s="28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</row>
    <row r="283" spans="3:134">
      <c r="C283"/>
      <c r="D283"/>
      <c r="E283"/>
      <c r="F283"/>
      <c r="G283" s="28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</row>
    <row r="284" spans="3:134">
      <c r="C284"/>
      <c r="D284"/>
      <c r="E284"/>
      <c r="F284"/>
      <c r="G284" s="28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</row>
    <row r="285" spans="3:134">
      <c r="C285"/>
      <c r="D285"/>
      <c r="E285"/>
      <c r="F285"/>
      <c r="G285" s="28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</row>
    <row r="286" spans="3:134">
      <c r="C286"/>
      <c r="D286"/>
      <c r="E286"/>
      <c r="F286"/>
      <c r="G286" s="28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</row>
    <row r="287" spans="3:134">
      <c r="C287"/>
      <c r="D287"/>
      <c r="E287"/>
      <c r="F287"/>
      <c r="G287" s="28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</row>
    <row r="288" spans="3:134">
      <c r="C288"/>
      <c r="D288"/>
      <c r="E288"/>
      <c r="F288"/>
      <c r="G288" s="28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</row>
    <row r="289" spans="3:134">
      <c r="C289"/>
      <c r="D289"/>
      <c r="E289"/>
      <c r="F289"/>
      <c r="G289" s="28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</row>
    <row r="290" spans="3:134">
      <c r="C290"/>
      <c r="D290"/>
      <c r="E290"/>
      <c r="F290"/>
      <c r="G290" s="28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</row>
    <row r="291" spans="3:134">
      <c r="C291"/>
      <c r="D291"/>
      <c r="E291"/>
      <c r="F291"/>
      <c r="G291" s="28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</row>
    <row r="292" spans="3:134">
      <c r="C292"/>
      <c r="D292"/>
      <c r="E292"/>
      <c r="F292"/>
      <c r="G292" s="28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</row>
    <row r="293" spans="3:134">
      <c r="C293"/>
      <c r="D293"/>
      <c r="E293"/>
      <c r="F293"/>
      <c r="G293" s="28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</row>
    <row r="294" spans="3:134">
      <c r="C294"/>
      <c r="D294"/>
      <c r="E294"/>
      <c r="F294"/>
      <c r="G294" s="28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</row>
    <row r="295" spans="3:134">
      <c r="C295"/>
      <c r="D295"/>
      <c r="E295"/>
      <c r="F295"/>
      <c r="G295" s="28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</row>
    <row r="296" spans="3:134">
      <c r="C296"/>
      <c r="D296"/>
      <c r="E296"/>
      <c r="F296"/>
      <c r="G296" s="28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</row>
    <row r="297" spans="3:134">
      <c r="C297"/>
      <c r="D297"/>
      <c r="E297"/>
      <c r="F297"/>
      <c r="G297" s="28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</row>
    <row r="298" spans="3:134">
      <c r="C298"/>
      <c r="D298"/>
      <c r="E298"/>
      <c r="F298"/>
      <c r="G298" s="28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</row>
    <row r="299" spans="3:134">
      <c r="C299"/>
      <c r="D299"/>
      <c r="E299"/>
      <c r="F299"/>
      <c r="G299" s="28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</row>
    <row r="300" spans="3:134">
      <c r="C300"/>
      <c r="D300"/>
      <c r="E300"/>
      <c r="F300"/>
      <c r="G300" s="28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</row>
    <row r="301" spans="3:134">
      <c r="C301"/>
      <c r="D301"/>
      <c r="E301"/>
      <c r="F301"/>
      <c r="G301" s="28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</row>
    <row r="302" spans="3:134">
      <c r="C302"/>
      <c r="D302"/>
      <c r="E302"/>
      <c r="F302"/>
      <c r="G302" s="28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</row>
    <row r="303" spans="3:134">
      <c r="C303"/>
      <c r="D303"/>
      <c r="E303"/>
      <c r="F303"/>
      <c r="G303" s="28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</row>
    <row r="304" spans="3:134">
      <c r="C304"/>
      <c r="D304"/>
      <c r="E304"/>
      <c r="F304"/>
      <c r="G304" s="28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</row>
    <row r="305" spans="3:134">
      <c r="C305"/>
      <c r="D305"/>
      <c r="E305"/>
      <c r="F305"/>
      <c r="G305" s="28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</row>
    <row r="306" spans="3:134">
      <c r="C306"/>
      <c r="D306"/>
      <c r="E306"/>
      <c r="F306"/>
      <c r="G306" s="28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</row>
    <row r="307" spans="3:134">
      <c r="C307"/>
      <c r="D307"/>
      <c r="E307"/>
      <c r="F307"/>
      <c r="G307" s="28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</row>
    <row r="308" spans="3:134">
      <c r="C308"/>
      <c r="D308"/>
      <c r="E308"/>
      <c r="F308"/>
      <c r="G308" s="28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</row>
    <row r="309" spans="3:134">
      <c r="C309"/>
      <c r="D309"/>
      <c r="E309"/>
      <c r="F309"/>
      <c r="G309" s="28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</row>
    <row r="310" spans="3:134">
      <c r="C310"/>
      <c r="D310"/>
      <c r="E310"/>
      <c r="F310"/>
      <c r="G310" s="28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</row>
    <row r="311" spans="3:134">
      <c r="C311"/>
      <c r="D311"/>
      <c r="E311"/>
      <c r="F311"/>
      <c r="G311" s="28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</row>
    <row r="312" spans="3:134">
      <c r="C312"/>
      <c r="D312"/>
      <c r="E312"/>
      <c r="F312"/>
      <c r="G312" s="28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</row>
    <row r="313" spans="3:134">
      <c r="C313"/>
      <c r="D313"/>
      <c r="E313"/>
      <c r="F313"/>
      <c r="G313" s="28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</row>
    <row r="314" spans="3:134">
      <c r="C314"/>
      <c r="D314"/>
      <c r="E314"/>
      <c r="F314"/>
      <c r="G314" s="28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</row>
    <row r="315" spans="3:134">
      <c r="C315"/>
      <c r="D315"/>
      <c r="E315"/>
      <c r="F315"/>
      <c r="G315" s="28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</row>
    <row r="316" spans="3:134">
      <c r="C316"/>
      <c r="D316"/>
      <c r="E316"/>
      <c r="F316"/>
      <c r="G316" s="28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</row>
    <row r="317" spans="3:134">
      <c r="C317"/>
      <c r="D317"/>
      <c r="E317"/>
      <c r="F317"/>
      <c r="G317" s="28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</row>
    <row r="318" spans="3:134">
      <c r="C318"/>
      <c r="D318"/>
      <c r="E318"/>
      <c r="F318"/>
      <c r="G318" s="28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</row>
    <row r="319" spans="3:134">
      <c r="C319"/>
      <c r="D319"/>
      <c r="E319"/>
      <c r="F319"/>
      <c r="G319" s="28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</row>
    <row r="320" spans="3:134">
      <c r="C320"/>
      <c r="D320"/>
      <c r="E320"/>
      <c r="F320"/>
      <c r="G320" s="28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</row>
    <row r="321" spans="3:134">
      <c r="C321"/>
      <c r="D321"/>
      <c r="E321"/>
      <c r="F321"/>
      <c r="G321" s="28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</row>
    <row r="322" spans="3:134">
      <c r="C322"/>
      <c r="D322"/>
      <c r="E322"/>
      <c r="F322"/>
      <c r="G322" s="28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</row>
    <row r="323" spans="3:134">
      <c r="C323"/>
      <c r="D323"/>
      <c r="E323"/>
      <c r="F323"/>
      <c r="G323" s="28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</row>
    <row r="324" spans="3:134">
      <c r="C324"/>
      <c r="D324"/>
      <c r="E324"/>
      <c r="F324"/>
      <c r="G324" s="28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</row>
    <row r="325" spans="3:134">
      <c r="C325"/>
      <c r="D325"/>
      <c r="E325"/>
      <c r="F325"/>
      <c r="G325" s="28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</row>
    <row r="326" spans="3:134">
      <c r="C326"/>
      <c r="D326"/>
      <c r="E326"/>
      <c r="F326"/>
      <c r="G326" s="28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</row>
    <row r="327" spans="3:134">
      <c r="C327"/>
      <c r="D327"/>
      <c r="E327"/>
      <c r="F327"/>
      <c r="G327" s="28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</row>
    <row r="328" spans="3:134">
      <c r="C328"/>
      <c r="D328"/>
      <c r="E328"/>
      <c r="F328"/>
      <c r="G328" s="28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</row>
    <row r="329" spans="3:134">
      <c r="C329"/>
      <c r="D329"/>
      <c r="E329"/>
      <c r="F329"/>
      <c r="G329" s="28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</row>
    <row r="330" spans="3:134">
      <c r="C330"/>
      <c r="D330"/>
      <c r="E330"/>
      <c r="F330"/>
      <c r="G330" s="28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</row>
    <row r="331" spans="3:134">
      <c r="C331"/>
      <c r="D331"/>
      <c r="E331"/>
      <c r="F331"/>
      <c r="G331" s="28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</row>
    <row r="332" spans="3:134">
      <c r="C332"/>
      <c r="D332"/>
      <c r="E332"/>
      <c r="F332"/>
      <c r="G332" s="28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</row>
    <row r="333" spans="3:134">
      <c r="C333"/>
      <c r="D333"/>
      <c r="E333"/>
      <c r="F333"/>
      <c r="G333" s="28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</row>
    <row r="334" spans="3:134">
      <c r="C334"/>
      <c r="D334"/>
      <c r="E334"/>
      <c r="F334"/>
      <c r="G334" s="28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</row>
    <row r="335" spans="3:134">
      <c r="C335"/>
      <c r="D335"/>
      <c r="E335"/>
      <c r="F335"/>
      <c r="G335" s="28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</row>
    <row r="336" spans="3:134">
      <c r="C336"/>
      <c r="D336"/>
      <c r="E336"/>
      <c r="F336"/>
      <c r="G336" s="28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</row>
    <row r="337" spans="3:134">
      <c r="C337"/>
      <c r="D337"/>
      <c r="E337"/>
      <c r="F337"/>
      <c r="G337" s="28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</row>
    <row r="338" spans="3:134">
      <c r="C338"/>
      <c r="D338"/>
      <c r="E338"/>
      <c r="F338"/>
      <c r="G338" s="28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</row>
    <row r="339" spans="3:134">
      <c r="C339"/>
      <c r="D339"/>
      <c r="E339"/>
      <c r="F339"/>
      <c r="G339" s="28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</row>
    <row r="340" spans="3:134">
      <c r="C340"/>
      <c r="D340"/>
      <c r="E340"/>
      <c r="F340"/>
      <c r="G340" s="28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</row>
    <row r="341" spans="3:134">
      <c r="C341"/>
      <c r="D341"/>
      <c r="E341"/>
      <c r="F341"/>
      <c r="G341" s="28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</row>
    <row r="342" spans="3:134">
      <c r="C342"/>
      <c r="D342"/>
      <c r="E342"/>
      <c r="F342"/>
      <c r="G342" s="28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</row>
    <row r="343" spans="3:134">
      <c r="C343"/>
      <c r="D343"/>
      <c r="E343"/>
      <c r="F343"/>
      <c r="G343" s="28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</row>
    <row r="344" spans="3:134">
      <c r="C344"/>
      <c r="D344"/>
      <c r="E344"/>
      <c r="F344"/>
      <c r="G344" s="28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</row>
    <row r="345" spans="3:134">
      <c r="C345"/>
      <c r="D345"/>
      <c r="E345"/>
      <c r="F345"/>
      <c r="G345" s="28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</row>
    <row r="346" spans="3:134">
      <c r="C346"/>
      <c r="D346"/>
      <c r="E346"/>
      <c r="F346"/>
      <c r="G346" s="28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</row>
    <row r="347" spans="3:134">
      <c r="C347"/>
      <c r="D347"/>
      <c r="E347"/>
      <c r="F347"/>
      <c r="G347" s="28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</row>
    <row r="348" spans="3:134">
      <c r="C348"/>
      <c r="D348"/>
      <c r="E348"/>
      <c r="F348"/>
      <c r="G348" s="28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</row>
    <row r="349" spans="3:134">
      <c r="C349"/>
      <c r="D349"/>
      <c r="E349"/>
      <c r="F349"/>
      <c r="G349" s="28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</row>
    <row r="350" spans="3:134">
      <c r="C350"/>
      <c r="D350"/>
      <c r="E350"/>
      <c r="F350"/>
      <c r="G350" s="28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</row>
    <row r="351" spans="3:134">
      <c r="C351"/>
      <c r="D351"/>
      <c r="E351"/>
      <c r="F351"/>
      <c r="G351" s="28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</row>
    <row r="352" spans="3:134">
      <c r="C352"/>
      <c r="D352"/>
      <c r="E352"/>
      <c r="F352"/>
      <c r="G352" s="28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</row>
    <row r="353" spans="3:134">
      <c r="C353"/>
      <c r="D353"/>
      <c r="E353"/>
      <c r="F353"/>
      <c r="G353" s="28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</row>
    <row r="354" spans="3:134">
      <c r="C354"/>
      <c r="D354"/>
      <c r="E354"/>
      <c r="F354"/>
      <c r="G354" s="28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</row>
    <row r="355" spans="3:134">
      <c r="C355"/>
      <c r="D355"/>
      <c r="E355"/>
      <c r="F355"/>
      <c r="G355" s="28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</row>
    <row r="356" spans="3:134">
      <c r="C356"/>
      <c r="D356"/>
      <c r="E356"/>
      <c r="F356"/>
      <c r="G356" s="28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</row>
    <row r="357" spans="3:134">
      <c r="C357"/>
      <c r="D357"/>
      <c r="E357"/>
      <c r="F357"/>
      <c r="G357" s="28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</row>
    <row r="358" spans="3:134">
      <c r="C358"/>
      <c r="D358"/>
      <c r="E358"/>
      <c r="F358"/>
      <c r="G358" s="28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</row>
    <row r="359" spans="3:134">
      <c r="C359"/>
      <c r="D359"/>
      <c r="E359"/>
      <c r="F359"/>
      <c r="G359" s="28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</row>
    <row r="360" spans="3:134">
      <c r="C360"/>
      <c r="D360"/>
      <c r="E360"/>
      <c r="F360"/>
      <c r="G360" s="28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</row>
    <row r="361" spans="3:134">
      <c r="C361"/>
      <c r="D361"/>
      <c r="E361"/>
      <c r="F361"/>
      <c r="G361" s="28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</row>
    <row r="362" spans="3:134">
      <c r="C362"/>
      <c r="D362"/>
      <c r="E362"/>
      <c r="F362"/>
      <c r="G362" s="28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</row>
    <row r="363" spans="3:134">
      <c r="C363"/>
      <c r="D363"/>
      <c r="E363"/>
      <c r="F363"/>
      <c r="G363" s="28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</row>
    <row r="364" spans="3:134">
      <c r="C364"/>
      <c r="D364"/>
      <c r="E364"/>
      <c r="F364"/>
      <c r="G364" s="28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</row>
    <row r="365" spans="3:134">
      <c r="C365"/>
      <c r="D365"/>
      <c r="E365"/>
      <c r="F365"/>
      <c r="G365" s="28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</row>
    <row r="366" spans="3:134">
      <c r="C366"/>
      <c r="D366"/>
      <c r="E366"/>
      <c r="F366"/>
      <c r="G366" s="28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</row>
    <row r="367" spans="3:134">
      <c r="C367"/>
      <c r="D367"/>
      <c r="E367"/>
      <c r="F367"/>
      <c r="G367" s="28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</row>
    <row r="368" spans="3:134">
      <c r="C368"/>
      <c r="D368"/>
      <c r="E368"/>
      <c r="F368"/>
      <c r="G368" s="28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</row>
    <row r="369" spans="3:134">
      <c r="C369"/>
      <c r="D369"/>
      <c r="E369"/>
      <c r="F369"/>
      <c r="G369" s="28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</row>
    <row r="370" spans="3:134">
      <c r="C370"/>
      <c r="D370"/>
      <c r="E370"/>
      <c r="F370"/>
      <c r="G370" s="28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</row>
    <row r="371" spans="3:134">
      <c r="C371"/>
      <c r="D371"/>
      <c r="E371"/>
      <c r="F371"/>
      <c r="G371" s="28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</row>
    <row r="372" spans="3:134">
      <c r="C372"/>
      <c r="D372"/>
      <c r="E372"/>
      <c r="F372"/>
      <c r="G372" s="28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</row>
    <row r="373" spans="3:134">
      <c r="C373"/>
      <c r="D373"/>
      <c r="E373"/>
      <c r="F373"/>
      <c r="G373" s="28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</row>
    <row r="374" spans="3:134">
      <c r="C374"/>
      <c r="D374"/>
      <c r="E374"/>
      <c r="F374"/>
      <c r="G374" s="28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</row>
    <row r="375" spans="3:134">
      <c r="C375"/>
      <c r="D375"/>
      <c r="E375"/>
      <c r="F375"/>
      <c r="G375" s="28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</row>
    <row r="376" spans="3:134">
      <c r="C376"/>
      <c r="D376"/>
      <c r="E376"/>
      <c r="F376"/>
      <c r="G376" s="28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</row>
    <row r="377" spans="3:134">
      <c r="C377"/>
      <c r="D377"/>
      <c r="E377"/>
      <c r="F377"/>
      <c r="G377" s="28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</row>
    <row r="378" spans="3:134">
      <c r="C378"/>
      <c r="D378"/>
      <c r="E378"/>
      <c r="F378"/>
      <c r="G378" s="28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</row>
    <row r="379" spans="3:134">
      <c r="C379"/>
      <c r="D379"/>
      <c r="E379"/>
      <c r="F379"/>
      <c r="G379" s="28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</row>
    <row r="380" spans="3:134">
      <c r="C380"/>
      <c r="D380"/>
      <c r="E380"/>
      <c r="F380"/>
      <c r="G380" s="28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</row>
    <row r="381" spans="3:134">
      <c r="C381"/>
      <c r="D381"/>
      <c r="E381"/>
      <c r="F381"/>
      <c r="G381" s="28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</row>
    <row r="382" spans="3:134">
      <c r="C382"/>
      <c r="D382"/>
      <c r="E382"/>
      <c r="F382"/>
      <c r="G382" s="28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</row>
    <row r="383" spans="3:134">
      <c r="C383"/>
      <c r="D383"/>
      <c r="E383"/>
      <c r="F383"/>
      <c r="G383" s="28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</row>
    <row r="384" spans="3:134">
      <c r="C384"/>
      <c r="D384"/>
      <c r="E384"/>
      <c r="F384"/>
      <c r="G384" s="28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</row>
    <row r="385" spans="3:134">
      <c r="C385"/>
      <c r="D385"/>
      <c r="E385"/>
      <c r="F385"/>
      <c r="G385" s="28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</row>
    <row r="386" spans="3:134">
      <c r="C386"/>
      <c r="D386"/>
      <c r="E386"/>
      <c r="F386"/>
      <c r="G386" s="28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</row>
    <row r="387" spans="3:134">
      <c r="C387"/>
      <c r="D387"/>
      <c r="E387"/>
      <c r="F387"/>
      <c r="G387" s="28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</row>
    <row r="388" spans="3:134">
      <c r="C388"/>
      <c r="D388"/>
      <c r="E388"/>
      <c r="F388"/>
      <c r="G388" s="28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</row>
    <row r="389" spans="3:134">
      <c r="C389"/>
      <c r="D389"/>
      <c r="E389"/>
      <c r="F389"/>
      <c r="G389" s="28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</row>
    <row r="390" spans="3:134">
      <c r="C390"/>
      <c r="D390"/>
      <c r="E390"/>
      <c r="F390"/>
      <c r="G390" s="28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</row>
    <row r="391" spans="3:134">
      <c r="C391"/>
      <c r="D391"/>
      <c r="E391"/>
      <c r="F391"/>
      <c r="G391" s="28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</row>
    <row r="392" spans="3:134">
      <c r="C392"/>
      <c r="D392"/>
      <c r="E392"/>
      <c r="F392"/>
      <c r="G392" s="28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</row>
    <row r="393" spans="3:134">
      <c r="C393"/>
      <c r="D393"/>
      <c r="E393"/>
      <c r="F393"/>
      <c r="G393" s="28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</row>
    <row r="394" spans="3:134">
      <c r="C394"/>
      <c r="D394"/>
      <c r="E394"/>
      <c r="F394"/>
      <c r="G394" s="28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</row>
    <row r="395" spans="3:134">
      <c r="C395"/>
      <c r="D395"/>
      <c r="E395"/>
      <c r="F395"/>
      <c r="G395" s="28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</row>
    <row r="396" spans="3:134">
      <c r="C396"/>
      <c r="D396"/>
      <c r="E396"/>
      <c r="F396"/>
      <c r="G396" s="28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</row>
    <row r="397" spans="3:134">
      <c r="C397"/>
      <c r="D397"/>
      <c r="E397"/>
      <c r="F397"/>
      <c r="G397" s="28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</row>
    <row r="398" spans="3:134">
      <c r="C398"/>
      <c r="D398"/>
      <c r="E398"/>
      <c r="F398"/>
      <c r="G398" s="28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</row>
    <row r="399" spans="3:134">
      <c r="C399"/>
      <c r="D399"/>
      <c r="E399"/>
      <c r="F399"/>
      <c r="G399" s="28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</row>
    <row r="400" spans="3:134">
      <c r="C400"/>
      <c r="D400"/>
      <c r="E400"/>
      <c r="F400"/>
      <c r="G400" s="28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</row>
    <row r="401" spans="3:134">
      <c r="C401"/>
      <c r="D401"/>
      <c r="E401"/>
      <c r="F401"/>
      <c r="G401" s="28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</row>
    <row r="402" spans="3:134">
      <c r="C402"/>
      <c r="D402"/>
      <c r="E402"/>
      <c r="F402"/>
      <c r="G402" s="28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</row>
    <row r="403" spans="3:134">
      <c r="C403"/>
      <c r="D403"/>
      <c r="E403"/>
      <c r="F403"/>
      <c r="G403" s="28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</row>
    <row r="404" spans="3:134">
      <c r="C404"/>
      <c r="D404"/>
      <c r="E404"/>
      <c r="F404"/>
      <c r="G404" s="28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</row>
    <row r="405" spans="3:134">
      <c r="C405"/>
      <c r="D405"/>
      <c r="E405"/>
      <c r="F405"/>
      <c r="G405" s="28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</row>
    <row r="406" spans="3:134">
      <c r="C406"/>
      <c r="D406"/>
      <c r="E406"/>
      <c r="F406"/>
      <c r="G406" s="28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</row>
    <row r="407" spans="3:134">
      <c r="C407"/>
      <c r="D407"/>
      <c r="E407"/>
      <c r="F407"/>
      <c r="G407" s="28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</row>
    <row r="408" spans="3:134">
      <c r="C408"/>
      <c r="D408"/>
      <c r="E408"/>
      <c r="F408"/>
      <c r="G408" s="28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</row>
    <row r="409" spans="3:134">
      <c r="C409"/>
      <c r="D409"/>
      <c r="E409"/>
      <c r="F409"/>
      <c r="G409" s="28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</row>
    <row r="410" spans="3:134">
      <c r="C410"/>
      <c r="D410"/>
      <c r="E410"/>
      <c r="F410"/>
      <c r="G410" s="28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</row>
    <row r="411" spans="3:134">
      <c r="C411"/>
      <c r="D411"/>
      <c r="E411"/>
      <c r="F411"/>
      <c r="G411" s="28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</row>
    <row r="412" spans="3:134">
      <c r="C412"/>
      <c r="D412"/>
      <c r="E412"/>
      <c r="F412"/>
      <c r="G412" s="28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</row>
    <row r="413" spans="3:134">
      <c r="C413"/>
      <c r="D413"/>
      <c r="E413"/>
      <c r="F413"/>
      <c r="G413" s="28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</row>
    <row r="414" spans="3:134">
      <c r="C414"/>
      <c r="D414"/>
      <c r="E414"/>
      <c r="F414"/>
      <c r="G414" s="28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</row>
    <row r="415" spans="3:134">
      <c r="C415"/>
      <c r="D415"/>
      <c r="E415"/>
      <c r="F415"/>
      <c r="G415" s="28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</row>
    <row r="416" spans="3:134">
      <c r="C416"/>
      <c r="D416"/>
      <c r="E416"/>
      <c r="F416"/>
      <c r="G416" s="28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</row>
    <row r="417" spans="3:134">
      <c r="C417"/>
      <c r="D417"/>
      <c r="E417"/>
      <c r="F417"/>
      <c r="G417" s="28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</row>
    <row r="418" spans="3:134">
      <c r="C418"/>
      <c r="D418"/>
      <c r="E418"/>
      <c r="F418"/>
      <c r="G418" s="28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</row>
    <row r="419" spans="3:134">
      <c r="C419"/>
      <c r="D419"/>
      <c r="E419"/>
      <c r="F419"/>
      <c r="G419" s="28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</row>
    <row r="420" spans="3:134">
      <c r="C420"/>
      <c r="D420"/>
      <c r="E420"/>
      <c r="F420"/>
      <c r="G420" s="28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</row>
    <row r="421" spans="3:134">
      <c r="C421"/>
      <c r="D421"/>
      <c r="E421"/>
      <c r="F421"/>
      <c r="G421" s="28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</row>
    <row r="422" spans="3:134">
      <c r="C422"/>
      <c r="D422"/>
      <c r="E422"/>
      <c r="F422"/>
      <c r="G422" s="28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</row>
    <row r="423" spans="3:134">
      <c r="C423"/>
      <c r="D423"/>
      <c r="E423"/>
      <c r="F423"/>
      <c r="G423" s="28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</row>
    <row r="424" spans="3:134">
      <c r="C424"/>
      <c r="D424"/>
      <c r="E424"/>
      <c r="F424"/>
      <c r="G424" s="28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</row>
    <row r="425" spans="3:134">
      <c r="C425"/>
      <c r="D425"/>
      <c r="E425"/>
      <c r="F425"/>
      <c r="G425" s="28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</row>
    <row r="426" spans="3:134">
      <c r="C426"/>
      <c r="D426"/>
      <c r="E426"/>
      <c r="F426"/>
      <c r="G426" s="28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</row>
    <row r="427" spans="3:134">
      <c r="C427"/>
      <c r="D427"/>
      <c r="E427"/>
      <c r="F427"/>
      <c r="G427" s="28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</row>
    <row r="428" spans="3:134">
      <c r="C428"/>
      <c r="D428"/>
      <c r="E428"/>
      <c r="F428"/>
      <c r="G428" s="28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</row>
    <row r="429" spans="3:134">
      <c r="C429"/>
      <c r="D429"/>
      <c r="E429"/>
      <c r="F429"/>
      <c r="G429" s="28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</row>
    <row r="430" spans="3:134">
      <c r="C430"/>
      <c r="D430"/>
      <c r="E430"/>
      <c r="F430"/>
      <c r="G430" s="28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</row>
    <row r="431" spans="3:134">
      <c r="C431"/>
      <c r="D431"/>
      <c r="E431"/>
      <c r="F431"/>
      <c r="G431" s="28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</row>
    <row r="432" spans="3:134">
      <c r="C432"/>
      <c r="D432"/>
      <c r="E432"/>
      <c r="F432"/>
      <c r="G432" s="28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</row>
    <row r="433" spans="3:134">
      <c r="C433"/>
      <c r="D433"/>
      <c r="E433"/>
      <c r="F433"/>
      <c r="G433" s="28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</row>
    <row r="434" spans="3:134">
      <c r="C434"/>
      <c r="D434"/>
      <c r="E434"/>
      <c r="F434"/>
      <c r="G434" s="28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</row>
    <row r="435" spans="3:134">
      <c r="C435"/>
      <c r="D435"/>
      <c r="E435"/>
      <c r="F435"/>
      <c r="G435" s="28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</row>
    <row r="436" spans="3:134">
      <c r="C436"/>
      <c r="D436"/>
      <c r="E436"/>
      <c r="F436"/>
      <c r="G436" s="28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</row>
    <row r="437" spans="3:134">
      <c r="C437"/>
      <c r="D437"/>
      <c r="E437"/>
      <c r="F437"/>
      <c r="G437" s="28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</row>
    <row r="438" spans="3:134">
      <c r="C438"/>
      <c r="D438"/>
      <c r="E438"/>
      <c r="F438"/>
      <c r="G438" s="28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</row>
    <row r="439" spans="3:134">
      <c r="C439"/>
      <c r="D439"/>
      <c r="E439"/>
      <c r="F439"/>
      <c r="G439" s="28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</row>
    <row r="440" spans="3:134">
      <c r="C440"/>
      <c r="D440"/>
      <c r="E440"/>
      <c r="F440"/>
      <c r="G440" s="28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</row>
    <row r="441" spans="3:134">
      <c r="C441"/>
      <c r="D441"/>
      <c r="E441"/>
      <c r="F441"/>
      <c r="G441" s="28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</row>
    <row r="442" spans="3:134">
      <c r="C442"/>
      <c r="D442"/>
      <c r="E442"/>
      <c r="F442"/>
      <c r="G442" s="28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</row>
    <row r="443" spans="3:134">
      <c r="C443"/>
      <c r="D443"/>
      <c r="E443"/>
      <c r="F443"/>
      <c r="G443" s="28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</row>
    <row r="444" spans="3:134">
      <c r="C444"/>
      <c r="D444"/>
      <c r="E444"/>
      <c r="F444"/>
      <c r="G444" s="28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</row>
    <row r="445" spans="3:134">
      <c r="C445"/>
      <c r="D445"/>
      <c r="E445"/>
      <c r="F445"/>
      <c r="G445" s="28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</row>
    <row r="446" spans="3:134">
      <c r="C446"/>
      <c r="D446"/>
      <c r="E446"/>
      <c r="F446"/>
      <c r="G446" s="28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</row>
    <row r="447" spans="3:134">
      <c r="C447"/>
      <c r="D447"/>
      <c r="E447"/>
      <c r="F447"/>
      <c r="G447" s="28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</row>
    <row r="448" spans="3:134">
      <c r="C448"/>
      <c r="D448"/>
      <c r="E448"/>
      <c r="F448"/>
      <c r="G448" s="28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</row>
    <row r="449" spans="3:134">
      <c r="C449"/>
      <c r="D449"/>
      <c r="E449"/>
      <c r="F449"/>
      <c r="G449" s="28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</row>
    <row r="450" spans="3:134">
      <c r="C450"/>
      <c r="D450"/>
      <c r="E450"/>
      <c r="F450"/>
      <c r="G450" s="28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</row>
    <row r="451" spans="3:134">
      <c r="C451"/>
      <c r="D451"/>
      <c r="E451"/>
      <c r="F451"/>
      <c r="G451" s="28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</row>
    <row r="452" spans="3:134">
      <c r="C452"/>
      <c r="D452"/>
      <c r="E452"/>
      <c r="F452"/>
      <c r="G452" s="28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</row>
    <row r="453" spans="3:134">
      <c r="C453"/>
      <c r="D453"/>
      <c r="E453"/>
      <c r="F453"/>
      <c r="G453" s="28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</row>
    <row r="454" spans="3:134">
      <c r="C454"/>
      <c r="D454"/>
      <c r="E454"/>
      <c r="F454"/>
      <c r="G454" s="28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</row>
    <row r="455" spans="3:134">
      <c r="C455"/>
      <c r="D455"/>
      <c r="E455"/>
      <c r="F455"/>
      <c r="G455" s="28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</row>
    <row r="456" spans="3:134">
      <c r="C456"/>
      <c r="D456"/>
      <c r="E456"/>
      <c r="F456"/>
      <c r="G456" s="28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</row>
    <row r="457" spans="3:134">
      <c r="C457"/>
      <c r="D457"/>
      <c r="E457"/>
      <c r="F457"/>
      <c r="G457" s="28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</row>
    <row r="458" spans="3:134">
      <c r="C458"/>
      <c r="D458"/>
      <c r="E458"/>
      <c r="F458"/>
      <c r="G458" s="28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</row>
    <row r="459" spans="3:134">
      <c r="C459"/>
      <c r="D459"/>
      <c r="E459"/>
      <c r="F459"/>
      <c r="G459" s="28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</row>
    <row r="460" spans="3:134">
      <c r="C460"/>
      <c r="D460"/>
      <c r="E460"/>
      <c r="F460"/>
      <c r="G460" s="28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</row>
    <row r="461" spans="3:134">
      <c r="C461"/>
      <c r="D461"/>
      <c r="E461"/>
      <c r="F461"/>
      <c r="G461" s="28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</row>
    <row r="462" spans="3:134">
      <c r="C462"/>
      <c r="D462"/>
      <c r="E462"/>
      <c r="F462"/>
      <c r="G462" s="28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</row>
    <row r="463" spans="3:134">
      <c r="C463"/>
      <c r="D463"/>
      <c r="E463"/>
      <c r="F463"/>
      <c r="G463" s="28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</row>
    <row r="464" spans="3:134">
      <c r="C464"/>
      <c r="D464"/>
      <c r="E464"/>
      <c r="F464"/>
      <c r="G464" s="28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</row>
    <row r="465" spans="3:134">
      <c r="C465"/>
      <c r="D465"/>
      <c r="E465"/>
      <c r="F465"/>
      <c r="G465" s="28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</row>
    <row r="466" spans="3:134">
      <c r="C466"/>
      <c r="D466"/>
      <c r="E466"/>
      <c r="F466"/>
      <c r="G466" s="28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</row>
    <row r="467" spans="3:134">
      <c r="C467"/>
      <c r="D467"/>
      <c r="E467"/>
      <c r="F467"/>
      <c r="G467" s="28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</row>
    <row r="468" spans="3:134">
      <c r="C468"/>
      <c r="D468"/>
      <c r="E468"/>
      <c r="F468"/>
      <c r="G468" s="28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</row>
    <row r="469" spans="3:134">
      <c r="C469"/>
      <c r="D469"/>
      <c r="E469"/>
      <c r="F469"/>
      <c r="G469" s="28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</row>
    <row r="470" spans="3:134">
      <c r="C470"/>
      <c r="D470"/>
      <c r="E470"/>
      <c r="F470"/>
      <c r="G470" s="28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</row>
    <row r="471" spans="3:134">
      <c r="C471"/>
      <c r="D471"/>
      <c r="E471"/>
      <c r="F471"/>
      <c r="G471" s="28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</row>
    <row r="472" spans="3:134">
      <c r="C472"/>
      <c r="D472"/>
      <c r="E472"/>
      <c r="F472"/>
      <c r="G472" s="28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</row>
    <row r="473" spans="3:134">
      <c r="C473"/>
      <c r="D473"/>
      <c r="E473"/>
      <c r="F473"/>
      <c r="G473" s="28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</row>
    <row r="474" spans="3:134">
      <c r="C474"/>
      <c r="D474"/>
      <c r="E474"/>
      <c r="F474"/>
      <c r="G474" s="28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</row>
    <row r="475" spans="3:134">
      <c r="C475"/>
      <c r="D475"/>
      <c r="E475"/>
      <c r="F475"/>
      <c r="G475" s="28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</row>
    <row r="476" spans="3:134">
      <c r="C476"/>
      <c r="D476"/>
      <c r="E476"/>
      <c r="F476"/>
      <c r="G476" s="28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</row>
    <row r="477" spans="3:134">
      <c r="C477"/>
      <c r="D477"/>
      <c r="E477"/>
      <c r="F477"/>
      <c r="G477" s="28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</row>
    <row r="478" spans="3:134">
      <c r="C478"/>
      <c r="D478"/>
      <c r="E478"/>
      <c r="F478"/>
      <c r="G478" s="28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</row>
    <row r="479" spans="3:134">
      <c r="C479"/>
      <c r="D479"/>
      <c r="E479"/>
      <c r="F479"/>
      <c r="G479" s="28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</row>
    <row r="480" spans="3:134">
      <c r="C480"/>
      <c r="D480"/>
      <c r="E480"/>
      <c r="F480"/>
      <c r="G480" s="28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</row>
    <row r="481" spans="3:134">
      <c r="C481"/>
      <c r="D481"/>
      <c r="E481"/>
      <c r="F481"/>
      <c r="G481" s="28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</row>
    <row r="482" spans="3:134">
      <c r="C482"/>
      <c r="D482"/>
      <c r="E482"/>
      <c r="F482"/>
      <c r="G482" s="28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</row>
    <row r="483" spans="3:134">
      <c r="C483"/>
      <c r="D483"/>
      <c r="E483"/>
      <c r="F483"/>
      <c r="G483" s="28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</row>
    <row r="484" spans="3:134">
      <c r="C484"/>
      <c r="D484"/>
      <c r="E484"/>
      <c r="F484"/>
      <c r="G484" s="28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</row>
    <row r="485" spans="3:134">
      <c r="C485"/>
      <c r="D485"/>
      <c r="E485"/>
      <c r="F485"/>
      <c r="G485" s="28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</row>
    <row r="486" spans="3:134">
      <c r="C486"/>
      <c r="D486"/>
      <c r="E486"/>
      <c r="F486"/>
      <c r="G486" s="28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</row>
    <row r="487" spans="3:134">
      <c r="C487"/>
      <c r="D487"/>
      <c r="E487"/>
      <c r="F487"/>
      <c r="G487" s="28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</row>
    <row r="488" spans="3:134">
      <c r="C488"/>
      <c r="D488"/>
      <c r="E488"/>
      <c r="F488"/>
      <c r="G488" s="28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</row>
    <row r="489" spans="3:134">
      <c r="C489"/>
      <c r="D489"/>
      <c r="E489"/>
      <c r="F489"/>
      <c r="G489" s="28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</row>
    <row r="490" spans="3:134">
      <c r="C490"/>
      <c r="D490"/>
      <c r="E490"/>
      <c r="F490"/>
      <c r="G490" s="28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</row>
    <row r="491" spans="3:134">
      <c r="C491"/>
      <c r="D491"/>
      <c r="E491"/>
      <c r="F491"/>
      <c r="G491" s="28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</row>
    <row r="492" spans="3:134">
      <c r="C492"/>
      <c r="D492"/>
      <c r="E492"/>
      <c r="F492"/>
      <c r="G492" s="28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</row>
    <row r="493" spans="3:134">
      <c r="C493"/>
      <c r="D493"/>
      <c r="E493"/>
      <c r="F493"/>
      <c r="G493" s="28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</row>
    <row r="494" spans="3:134">
      <c r="C494"/>
      <c r="D494"/>
      <c r="E494"/>
      <c r="F494"/>
      <c r="G494" s="28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</row>
    <row r="495" spans="3:134">
      <c r="C495"/>
      <c r="D495"/>
      <c r="E495"/>
      <c r="F495"/>
      <c r="G495" s="28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</row>
    <row r="496" spans="3:134">
      <c r="C496"/>
      <c r="D496"/>
      <c r="E496"/>
      <c r="F496"/>
      <c r="G496" s="28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</row>
    <row r="497" spans="3:134">
      <c r="C497"/>
      <c r="D497"/>
      <c r="E497"/>
      <c r="F497"/>
      <c r="G497" s="28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</row>
    <row r="498" spans="3:134">
      <c r="C498"/>
      <c r="D498"/>
      <c r="E498"/>
      <c r="F498"/>
      <c r="G498" s="28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</row>
    <row r="499" spans="3:134">
      <c r="C499"/>
      <c r="D499"/>
      <c r="E499"/>
      <c r="F499"/>
      <c r="G499" s="28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</row>
    <row r="500" spans="3:134">
      <c r="C500"/>
      <c r="D500"/>
      <c r="E500"/>
      <c r="F500"/>
      <c r="G500" s="28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</row>
    <row r="501" spans="3:134">
      <c r="C501"/>
      <c r="D501"/>
      <c r="E501"/>
      <c r="F501"/>
      <c r="G501" s="28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</row>
    <row r="502" spans="3:134">
      <c r="C502"/>
      <c r="D502"/>
      <c r="E502"/>
      <c r="F502"/>
      <c r="G502" s="28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</row>
    <row r="503" spans="3:134">
      <c r="C503"/>
      <c r="D503"/>
      <c r="E503"/>
      <c r="F503"/>
      <c r="G503" s="28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</row>
    <row r="504" spans="3:134">
      <c r="C504"/>
      <c r="D504"/>
      <c r="E504"/>
      <c r="F504"/>
      <c r="G504" s="28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</row>
    <row r="505" spans="3:134">
      <c r="C505"/>
      <c r="D505"/>
      <c r="E505"/>
      <c r="F505"/>
      <c r="G505" s="28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</row>
    <row r="506" spans="3:134">
      <c r="C506"/>
      <c r="D506"/>
      <c r="E506"/>
      <c r="F506"/>
      <c r="G506" s="28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</row>
    <row r="507" spans="3:134">
      <c r="C507"/>
      <c r="D507"/>
      <c r="E507"/>
      <c r="F507"/>
      <c r="G507" s="28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</row>
    <row r="508" spans="3:134">
      <c r="C508"/>
      <c r="D508"/>
      <c r="E508"/>
      <c r="F508"/>
      <c r="G508" s="28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</row>
    <row r="509" spans="3:134">
      <c r="C509"/>
      <c r="D509"/>
      <c r="E509"/>
      <c r="F509"/>
      <c r="G509" s="28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</row>
    <row r="510" spans="3:134">
      <c r="C510"/>
      <c r="D510"/>
      <c r="E510"/>
      <c r="F510"/>
      <c r="G510" s="28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</row>
    <row r="511" spans="3:134">
      <c r="C511"/>
      <c r="D511"/>
      <c r="E511"/>
      <c r="F511"/>
      <c r="G511" s="28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</row>
    <row r="512" spans="3:134">
      <c r="C512"/>
      <c r="D512"/>
      <c r="E512"/>
      <c r="F512"/>
      <c r="G512" s="28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</row>
    <row r="513" spans="3:134">
      <c r="C513"/>
      <c r="D513"/>
      <c r="E513"/>
      <c r="F513"/>
      <c r="G513" s="28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</row>
    <row r="514" spans="3:134">
      <c r="C514"/>
      <c r="D514"/>
      <c r="E514"/>
      <c r="F514"/>
      <c r="G514" s="28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</row>
    <row r="515" spans="3:134">
      <c r="C515"/>
      <c r="D515"/>
      <c r="E515"/>
      <c r="F515"/>
      <c r="G515" s="28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</row>
    <row r="516" spans="3:134">
      <c r="C516"/>
      <c r="D516"/>
      <c r="E516"/>
      <c r="F516"/>
      <c r="G516" s="28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</row>
    <row r="517" spans="3:134">
      <c r="C517"/>
      <c r="D517"/>
      <c r="E517"/>
      <c r="F517"/>
      <c r="G517" s="28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</row>
    <row r="518" spans="3:134">
      <c r="C518"/>
      <c r="D518"/>
      <c r="E518"/>
      <c r="F518"/>
      <c r="G518" s="28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</row>
    <row r="519" spans="3:134">
      <c r="C519"/>
      <c r="D519"/>
      <c r="E519"/>
      <c r="F519"/>
      <c r="G519" s="28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</row>
    <row r="520" spans="3:134">
      <c r="C520"/>
      <c r="D520"/>
      <c r="E520"/>
      <c r="F520"/>
      <c r="G520" s="28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</row>
    <row r="521" spans="3:134">
      <c r="C521"/>
      <c r="D521"/>
      <c r="E521"/>
      <c r="F521"/>
      <c r="G521" s="28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</row>
    <row r="522" spans="3:134">
      <c r="C522"/>
      <c r="D522"/>
      <c r="E522"/>
      <c r="F522"/>
      <c r="G522" s="28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</row>
    <row r="523" spans="3:134">
      <c r="C523"/>
      <c r="D523"/>
      <c r="E523"/>
      <c r="F523"/>
      <c r="G523" s="28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</row>
    <row r="524" spans="3:134">
      <c r="C524"/>
      <c r="D524"/>
      <c r="E524"/>
      <c r="F524"/>
      <c r="G524" s="28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</row>
    <row r="525" spans="3:134">
      <c r="C525"/>
      <c r="D525"/>
      <c r="E525"/>
      <c r="F525"/>
      <c r="G525" s="28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</row>
    <row r="526" spans="3:134">
      <c r="C526"/>
      <c r="D526"/>
      <c r="E526"/>
      <c r="F526"/>
      <c r="G526" s="28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</row>
    <row r="527" spans="3:134">
      <c r="C527"/>
      <c r="D527"/>
      <c r="E527"/>
      <c r="F527"/>
      <c r="G527" s="28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</row>
    <row r="528" spans="3:134">
      <c r="C528"/>
      <c r="D528"/>
      <c r="E528"/>
      <c r="F528"/>
      <c r="G528" s="28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</row>
    <row r="529" spans="3:134">
      <c r="C529"/>
      <c r="D529"/>
      <c r="E529"/>
      <c r="F529"/>
      <c r="G529" s="28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</row>
    <row r="530" spans="3:134">
      <c r="C530"/>
      <c r="D530"/>
      <c r="E530"/>
      <c r="F530"/>
      <c r="G530" s="28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</row>
    <row r="531" spans="3:134">
      <c r="C531"/>
      <c r="D531"/>
      <c r="E531"/>
      <c r="F531"/>
      <c r="G531" s="28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</row>
    <row r="532" spans="3:134">
      <c r="C532"/>
      <c r="D532"/>
      <c r="E532"/>
      <c r="F532"/>
      <c r="G532" s="28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</row>
    <row r="533" spans="3:134">
      <c r="C533"/>
      <c r="D533"/>
      <c r="E533"/>
      <c r="F533"/>
      <c r="G533" s="28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</row>
    <row r="534" spans="3:134">
      <c r="C534"/>
      <c r="D534"/>
      <c r="E534"/>
      <c r="F534"/>
      <c r="G534" s="28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</row>
    <row r="535" spans="3:134">
      <c r="C535"/>
      <c r="D535"/>
      <c r="E535"/>
      <c r="F535"/>
      <c r="G535" s="28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</row>
    <row r="536" spans="3:134">
      <c r="C536"/>
      <c r="D536"/>
      <c r="E536"/>
      <c r="F536"/>
      <c r="G536" s="28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</row>
    <row r="537" spans="3:134">
      <c r="C537"/>
      <c r="D537"/>
      <c r="E537"/>
      <c r="F537"/>
      <c r="G537" s="28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</row>
    <row r="538" spans="3:134">
      <c r="C538"/>
      <c r="D538"/>
      <c r="E538"/>
      <c r="F538"/>
      <c r="G538" s="28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</row>
    <row r="539" spans="3:134">
      <c r="C539"/>
      <c r="D539"/>
      <c r="E539"/>
      <c r="F539"/>
      <c r="G539" s="28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</row>
    <row r="540" spans="3:134">
      <c r="C540"/>
      <c r="D540"/>
      <c r="E540"/>
      <c r="F540"/>
      <c r="G540" s="28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</row>
    <row r="541" spans="3:134">
      <c r="C541"/>
      <c r="D541"/>
      <c r="E541"/>
      <c r="F541"/>
      <c r="G541" s="28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</row>
    <row r="542" spans="3:134">
      <c r="C542"/>
      <c r="D542"/>
      <c r="E542"/>
      <c r="F542"/>
      <c r="G542" s="28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</row>
    <row r="543" spans="3:134">
      <c r="C543"/>
      <c r="D543"/>
      <c r="E543"/>
      <c r="F543"/>
      <c r="G543" s="28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</row>
    <row r="544" spans="3:134">
      <c r="C544"/>
      <c r="D544"/>
      <c r="E544"/>
      <c r="F544"/>
      <c r="G544" s="28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</row>
    <row r="545" spans="3:134">
      <c r="C545"/>
      <c r="D545"/>
      <c r="E545"/>
      <c r="F545"/>
      <c r="G545" s="28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</row>
    <row r="546" spans="3:134">
      <c r="C546"/>
      <c r="D546"/>
      <c r="E546"/>
      <c r="F546"/>
      <c r="G546" s="28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</row>
    <row r="547" spans="3:134">
      <c r="C547"/>
      <c r="D547"/>
      <c r="E547"/>
      <c r="F547"/>
      <c r="G547" s="28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</row>
    <row r="548" spans="3:134">
      <c r="C548"/>
      <c r="D548"/>
      <c r="E548"/>
      <c r="F548"/>
      <c r="G548" s="28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</row>
    <row r="549" spans="3:134">
      <c r="C549"/>
      <c r="D549"/>
      <c r="E549"/>
      <c r="F549"/>
      <c r="G549" s="28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</row>
    <row r="550" spans="3:134">
      <c r="C550"/>
      <c r="D550"/>
      <c r="E550"/>
      <c r="F550"/>
      <c r="G550" s="28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</row>
    <row r="551" spans="3:134">
      <c r="C551"/>
      <c r="D551"/>
      <c r="E551"/>
      <c r="F551"/>
      <c r="G551" s="28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</row>
    <row r="552" spans="3:134">
      <c r="C552"/>
      <c r="D552"/>
      <c r="E552"/>
      <c r="F552"/>
      <c r="G552" s="28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</row>
    <row r="553" spans="3:134">
      <c r="C553"/>
      <c r="D553"/>
      <c r="E553"/>
      <c r="F553"/>
      <c r="G553" s="28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</row>
    <row r="554" spans="3:134">
      <c r="C554"/>
      <c r="D554"/>
      <c r="E554"/>
      <c r="F554"/>
      <c r="G554" s="28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</row>
    <row r="555" spans="3:134">
      <c r="C555"/>
      <c r="D555"/>
      <c r="E555"/>
      <c r="F555"/>
      <c r="G555" s="28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</row>
    <row r="556" spans="3:134">
      <c r="C556"/>
      <c r="D556"/>
      <c r="E556"/>
      <c r="F556"/>
      <c r="G556" s="28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</row>
    <row r="557" spans="3:134">
      <c r="C557"/>
      <c r="D557"/>
      <c r="E557"/>
      <c r="F557"/>
      <c r="G557" s="28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</row>
    <row r="558" spans="3:134">
      <c r="C558"/>
      <c r="D558"/>
      <c r="E558"/>
      <c r="F558"/>
      <c r="G558" s="28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</row>
    <row r="559" spans="3:134">
      <c r="C559"/>
      <c r="D559"/>
      <c r="E559"/>
      <c r="F559"/>
      <c r="G559" s="28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</row>
    <row r="560" spans="3:134">
      <c r="C560"/>
      <c r="D560"/>
      <c r="E560"/>
      <c r="F560"/>
      <c r="G560" s="28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</row>
    <row r="561" spans="3:134">
      <c r="C561"/>
      <c r="D561"/>
      <c r="E561"/>
      <c r="F561"/>
      <c r="G561" s="28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</row>
    <row r="562" spans="3:134">
      <c r="C562"/>
      <c r="D562"/>
      <c r="E562"/>
      <c r="F562"/>
      <c r="G562" s="28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</row>
    <row r="563" spans="3:134">
      <c r="C563"/>
      <c r="D563"/>
      <c r="E563"/>
      <c r="F563"/>
      <c r="G563" s="28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</row>
    <row r="564" spans="3:134">
      <c r="C564"/>
      <c r="D564"/>
      <c r="E564"/>
      <c r="F564"/>
      <c r="G564" s="28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</row>
    <row r="565" spans="3:134">
      <c r="C565"/>
      <c r="D565"/>
      <c r="E565"/>
      <c r="F565"/>
      <c r="G565" s="28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</row>
    <row r="566" spans="3:134">
      <c r="C566"/>
      <c r="D566"/>
      <c r="E566"/>
      <c r="F566"/>
      <c r="G566" s="28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</row>
    <row r="567" spans="3:134">
      <c r="C567"/>
      <c r="D567"/>
      <c r="E567"/>
      <c r="F567"/>
      <c r="G567" s="28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</row>
    <row r="568" spans="3:134">
      <c r="C568"/>
      <c r="D568"/>
      <c r="E568"/>
      <c r="F568"/>
      <c r="G568" s="28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</row>
    <row r="569" spans="3:134">
      <c r="C569"/>
      <c r="D569"/>
      <c r="E569"/>
      <c r="F569"/>
      <c r="G569" s="28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</row>
    <row r="570" spans="3:134">
      <c r="C570"/>
      <c r="D570"/>
      <c r="E570"/>
      <c r="F570"/>
      <c r="G570" s="28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</row>
    <row r="571" spans="3:134">
      <c r="C571"/>
      <c r="D571"/>
      <c r="E571"/>
      <c r="F571"/>
      <c r="G571" s="28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</row>
    <row r="572" spans="3:134">
      <c r="C572"/>
      <c r="D572"/>
      <c r="E572"/>
      <c r="F572"/>
      <c r="G572" s="28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</row>
    <row r="573" spans="3:134">
      <c r="C573"/>
      <c r="D573"/>
      <c r="E573"/>
      <c r="F573"/>
      <c r="G573" s="28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</row>
    <row r="574" spans="3:134">
      <c r="C574"/>
      <c r="D574"/>
      <c r="E574"/>
      <c r="F574"/>
      <c r="G574" s="28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</row>
    <row r="575" spans="3:134">
      <c r="C575"/>
      <c r="D575"/>
      <c r="E575"/>
      <c r="F575"/>
      <c r="G575" s="28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</row>
    <row r="576" spans="3:134">
      <c r="C576"/>
      <c r="D576"/>
      <c r="E576"/>
      <c r="F576"/>
      <c r="G576" s="28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</row>
    <row r="577" spans="3:134">
      <c r="C577"/>
      <c r="D577"/>
      <c r="E577"/>
      <c r="F577"/>
      <c r="G577" s="28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</row>
    <row r="578" spans="3:134">
      <c r="C578"/>
      <c r="D578"/>
      <c r="E578"/>
      <c r="F578"/>
      <c r="G578" s="28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</row>
    <row r="579" spans="3:134">
      <c r="C579"/>
      <c r="D579"/>
      <c r="E579"/>
      <c r="F579"/>
      <c r="G579" s="28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</row>
    <row r="580" spans="3:134">
      <c r="C580"/>
      <c r="D580"/>
      <c r="E580"/>
      <c r="F580"/>
      <c r="G580" s="28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</row>
    <row r="581" spans="3:134">
      <c r="C581"/>
      <c r="D581"/>
      <c r="E581"/>
      <c r="F581"/>
      <c r="G581" s="28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</row>
    <row r="582" spans="3:134">
      <c r="C582"/>
      <c r="D582"/>
      <c r="E582"/>
      <c r="F582"/>
      <c r="G582" s="28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</row>
    <row r="583" spans="3:134">
      <c r="C583"/>
      <c r="D583"/>
      <c r="E583"/>
      <c r="F583"/>
      <c r="G583" s="28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</row>
    <row r="584" spans="3:134">
      <c r="C584"/>
      <c r="D584"/>
      <c r="E584"/>
      <c r="F584"/>
      <c r="G584" s="28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</row>
    <row r="585" spans="3:134">
      <c r="C585"/>
      <c r="D585"/>
      <c r="E585"/>
      <c r="F585"/>
      <c r="G585" s="28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</row>
    <row r="586" spans="3:134">
      <c r="C586"/>
      <c r="D586"/>
      <c r="E586"/>
      <c r="F586"/>
      <c r="G586" s="28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</row>
    <row r="587" spans="3:134">
      <c r="C587"/>
      <c r="D587"/>
      <c r="E587"/>
      <c r="F587"/>
      <c r="G587" s="28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</row>
    <row r="588" spans="3:134">
      <c r="C588"/>
      <c r="D588"/>
      <c r="E588"/>
      <c r="F588"/>
      <c r="G588" s="28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</row>
    <row r="589" spans="3:134">
      <c r="C589"/>
      <c r="D589"/>
      <c r="E589"/>
      <c r="F589"/>
      <c r="G589" s="28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</row>
    <row r="590" spans="3:134">
      <c r="C590"/>
      <c r="D590"/>
      <c r="E590"/>
      <c r="F590"/>
      <c r="G590" s="28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</row>
    <row r="591" spans="3:134">
      <c r="C591"/>
      <c r="D591"/>
      <c r="E591"/>
      <c r="F591"/>
      <c r="G591" s="28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</row>
    <row r="592" spans="3:134">
      <c r="C592"/>
      <c r="D592"/>
      <c r="E592"/>
      <c r="F592"/>
      <c r="G592" s="28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</row>
    <row r="593" spans="3:134">
      <c r="C593"/>
      <c r="D593"/>
      <c r="E593"/>
      <c r="F593"/>
      <c r="G593" s="28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</row>
    <row r="594" spans="3:134">
      <c r="C594"/>
      <c r="D594"/>
      <c r="E594"/>
      <c r="F594"/>
      <c r="G594" s="28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</row>
    <row r="595" spans="3:134">
      <c r="C595"/>
      <c r="D595"/>
      <c r="E595"/>
      <c r="F595"/>
      <c r="G595" s="28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</row>
    <row r="596" spans="3:134">
      <c r="C596"/>
      <c r="D596"/>
      <c r="E596"/>
      <c r="F596"/>
      <c r="G596" s="28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</row>
    <row r="597" spans="3:134">
      <c r="C597"/>
      <c r="D597"/>
      <c r="E597"/>
      <c r="F597"/>
      <c r="G597" s="28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</row>
    <row r="598" spans="3:134">
      <c r="C598"/>
      <c r="D598"/>
      <c r="E598"/>
      <c r="F598"/>
      <c r="G598" s="28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</row>
    <row r="599" spans="3:134">
      <c r="C599"/>
      <c r="D599"/>
      <c r="E599"/>
      <c r="F599"/>
      <c r="G599" s="28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</row>
    <row r="600" spans="3:134">
      <c r="C600"/>
      <c r="D600"/>
      <c r="E600"/>
      <c r="F600"/>
      <c r="G600" s="28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</row>
    <row r="601" spans="3:134">
      <c r="C601"/>
      <c r="D601"/>
      <c r="E601"/>
      <c r="F601"/>
      <c r="G601" s="28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</row>
    <row r="602" spans="3:134">
      <c r="C602"/>
      <c r="D602"/>
      <c r="E602"/>
      <c r="F602"/>
      <c r="G602" s="28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</row>
    <row r="603" spans="3:134">
      <c r="C603"/>
      <c r="D603"/>
      <c r="E603"/>
      <c r="F603"/>
      <c r="G603" s="28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</row>
    <row r="604" spans="3:134">
      <c r="C604"/>
      <c r="D604"/>
      <c r="E604"/>
      <c r="F604"/>
      <c r="G604" s="28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</row>
    <row r="605" spans="3:134">
      <c r="C605"/>
      <c r="D605"/>
      <c r="E605"/>
      <c r="F605"/>
      <c r="G605" s="28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</row>
    <row r="606" spans="3:134">
      <c r="C606"/>
      <c r="D606"/>
      <c r="E606"/>
      <c r="F606"/>
      <c r="G606" s="28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</row>
    <row r="607" spans="3:134">
      <c r="C607"/>
      <c r="D607"/>
      <c r="E607"/>
      <c r="F607"/>
      <c r="G607" s="28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</row>
    <row r="608" spans="3:134">
      <c r="C608"/>
      <c r="D608"/>
      <c r="E608"/>
      <c r="F608"/>
      <c r="G608" s="28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</row>
    <row r="609" spans="3:134">
      <c r="C609"/>
      <c r="D609"/>
      <c r="E609"/>
      <c r="F609"/>
      <c r="G609" s="28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</row>
    <row r="610" spans="3:134">
      <c r="C610"/>
      <c r="D610"/>
      <c r="E610"/>
      <c r="F610"/>
      <c r="G610" s="28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</row>
    <row r="611" spans="3:134">
      <c r="C611"/>
      <c r="D611"/>
      <c r="E611"/>
      <c r="F611"/>
      <c r="G611" s="28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</row>
    <row r="612" spans="3:134">
      <c r="C612"/>
      <c r="D612"/>
      <c r="E612"/>
      <c r="F612"/>
      <c r="G612" s="28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</row>
    <row r="613" spans="3:134">
      <c r="C613"/>
      <c r="D613"/>
      <c r="E613"/>
      <c r="F613"/>
      <c r="G613" s="28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</row>
    <row r="614" spans="3:134">
      <c r="C614"/>
      <c r="D614"/>
      <c r="E614"/>
      <c r="F614"/>
      <c r="G614" s="28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</row>
    <row r="615" spans="3:134">
      <c r="C615"/>
      <c r="D615"/>
      <c r="E615"/>
      <c r="F615"/>
      <c r="G615" s="28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</row>
    <row r="616" spans="3:134">
      <c r="C616"/>
      <c r="D616"/>
      <c r="E616"/>
      <c r="F616"/>
      <c r="G616" s="28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</row>
    <row r="617" spans="3:134">
      <c r="C617"/>
      <c r="D617"/>
      <c r="E617"/>
      <c r="F617"/>
      <c r="G617" s="28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</row>
    <row r="618" spans="3:134">
      <c r="C618"/>
      <c r="D618"/>
      <c r="E618"/>
      <c r="F618"/>
      <c r="G618" s="28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</row>
    <row r="619" spans="3:134">
      <c r="C619"/>
      <c r="D619"/>
      <c r="E619"/>
      <c r="F619"/>
      <c r="G619" s="28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</row>
    <row r="620" spans="3:134">
      <c r="C620"/>
      <c r="D620"/>
      <c r="E620"/>
      <c r="F620"/>
      <c r="G620" s="28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</row>
    <row r="621" spans="3:134">
      <c r="C621"/>
      <c r="D621"/>
      <c r="E621"/>
      <c r="F621"/>
      <c r="G621" s="28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</row>
    <row r="622" spans="3:134">
      <c r="C622"/>
      <c r="D622"/>
      <c r="E622"/>
      <c r="F622"/>
      <c r="G622" s="28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</row>
    <row r="623" spans="3:134">
      <c r="C623"/>
      <c r="D623"/>
      <c r="E623"/>
      <c r="F623"/>
      <c r="G623" s="28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</row>
    <row r="624" spans="3:134">
      <c r="C624"/>
      <c r="D624"/>
      <c r="E624"/>
      <c r="F624"/>
      <c r="G624" s="28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</row>
    <row r="625" spans="3:134">
      <c r="C625"/>
      <c r="D625"/>
      <c r="E625"/>
      <c r="F625"/>
      <c r="G625" s="28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</row>
    <row r="626" spans="3:134">
      <c r="C626"/>
      <c r="D626"/>
      <c r="E626"/>
      <c r="F626"/>
      <c r="G626" s="28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</row>
    <row r="627" spans="3:134">
      <c r="C627"/>
      <c r="D627"/>
      <c r="E627"/>
      <c r="F627"/>
      <c r="G627" s="28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</row>
    <row r="628" spans="3:134">
      <c r="C628"/>
      <c r="D628"/>
      <c r="E628"/>
      <c r="F628"/>
      <c r="G628" s="28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</row>
    <row r="629" spans="3:134">
      <c r="C629"/>
      <c r="D629"/>
      <c r="E629"/>
      <c r="F629"/>
      <c r="G629" s="28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</row>
    <row r="630" spans="3:134">
      <c r="C630"/>
      <c r="D630"/>
      <c r="E630"/>
      <c r="F630"/>
      <c r="G630" s="28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</row>
    <row r="631" spans="3:134">
      <c r="C631"/>
      <c r="D631"/>
      <c r="E631"/>
      <c r="F631"/>
      <c r="G631" s="28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</row>
    <row r="632" spans="3:134">
      <c r="C632"/>
      <c r="D632"/>
      <c r="E632"/>
      <c r="F632"/>
      <c r="G632" s="28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</row>
    <row r="633" spans="3:134">
      <c r="C633"/>
      <c r="D633"/>
      <c r="E633"/>
      <c r="F633"/>
      <c r="G633" s="28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</row>
    <row r="634" spans="3:134">
      <c r="C634"/>
      <c r="D634"/>
      <c r="E634"/>
      <c r="F634"/>
      <c r="G634" s="28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</row>
    <row r="635" spans="3:134">
      <c r="C635"/>
      <c r="D635"/>
      <c r="E635"/>
      <c r="F635"/>
      <c r="G635" s="28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</row>
    <row r="636" spans="3:134">
      <c r="C636"/>
      <c r="D636"/>
      <c r="E636"/>
      <c r="F636"/>
      <c r="G636" s="28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</row>
    <row r="637" spans="3:134">
      <c r="C637"/>
      <c r="D637"/>
      <c r="E637"/>
      <c r="F637"/>
      <c r="G637" s="28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</row>
    <row r="638" spans="3:134">
      <c r="C638"/>
      <c r="D638"/>
      <c r="E638"/>
      <c r="F638"/>
      <c r="G638" s="28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</row>
    <row r="639" spans="3:134">
      <c r="C639"/>
      <c r="D639"/>
      <c r="E639"/>
      <c r="F639"/>
      <c r="G639" s="28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</row>
    <row r="640" spans="3:134">
      <c r="C640"/>
      <c r="D640"/>
      <c r="E640"/>
      <c r="F640"/>
      <c r="G640" s="28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</row>
    <row r="641" spans="3:134">
      <c r="C641"/>
      <c r="D641"/>
      <c r="E641"/>
      <c r="F641"/>
      <c r="G641" s="28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</row>
    <row r="642" spans="3:134">
      <c r="C642"/>
      <c r="D642"/>
      <c r="E642"/>
      <c r="F642"/>
      <c r="G642" s="28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</row>
    <row r="643" spans="3:134">
      <c r="C643"/>
      <c r="D643"/>
      <c r="E643"/>
      <c r="F643"/>
      <c r="G643" s="28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</row>
    <row r="644" spans="3:134">
      <c r="C644"/>
      <c r="D644"/>
      <c r="E644"/>
      <c r="F644"/>
      <c r="G644" s="28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</row>
    <row r="645" spans="3:134">
      <c r="C645"/>
      <c r="D645"/>
      <c r="E645"/>
      <c r="F645"/>
      <c r="G645" s="28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</row>
    <row r="646" spans="3:134">
      <c r="C646"/>
      <c r="D646"/>
      <c r="E646"/>
      <c r="F646"/>
      <c r="G646" s="28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</row>
    <row r="647" spans="3:134">
      <c r="C647"/>
      <c r="D647"/>
      <c r="E647"/>
      <c r="F647"/>
      <c r="G647" s="28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</row>
    <row r="648" spans="3:134">
      <c r="C648"/>
      <c r="D648"/>
      <c r="E648"/>
      <c r="F648"/>
      <c r="G648" s="28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</row>
    <row r="649" spans="3:134">
      <c r="C649"/>
      <c r="D649"/>
      <c r="E649"/>
      <c r="F649"/>
      <c r="G649" s="28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</row>
    <row r="650" spans="3:134">
      <c r="C650"/>
      <c r="D650"/>
      <c r="E650"/>
      <c r="F650"/>
      <c r="G650" s="28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</row>
    <row r="651" spans="3:134">
      <c r="C651"/>
      <c r="D651"/>
      <c r="E651"/>
      <c r="F651"/>
      <c r="G651" s="28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</row>
    <row r="652" spans="3:134">
      <c r="C652"/>
      <c r="D652"/>
      <c r="E652"/>
      <c r="F652"/>
      <c r="G652" s="28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</row>
    <row r="653" spans="3:134">
      <c r="C653"/>
      <c r="D653"/>
      <c r="E653"/>
      <c r="F653"/>
      <c r="G653" s="28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</row>
    <row r="654" spans="3:134">
      <c r="C654"/>
      <c r="D654"/>
      <c r="E654"/>
      <c r="F654"/>
      <c r="G654" s="28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</row>
    <row r="655" spans="3:134">
      <c r="C655"/>
      <c r="D655"/>
      <c r="E655"/>
      <c r="F655"/>
      <c r="G655" s="28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</row>
    <row r="656" spans="3:134">
      <c r="C656"/>
      <c r="D656"/>
      <c r="E656"/>
      <c r="F656"/>
      <c r="G656" s="28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</row>
    <row r="657" spans="3:134">
      <c r="C657"/>
      <c r="D657"/>
      <c r="E657"/>
      <c r="F657"/>
      <c r="G657" s="28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</row>
    <row r="658" spans="3:134">
      <c r="C658"/>
      <c r="D658"/>
      <c r="E658"/>
      <c r="F658"/>
      <c r="G658" s="28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</row>
    <row r="659" spans="3:134">
      <c r="C659"/>
      <c r="D659"/>
      <c r="E659"/>
      <c r="F659"/>
      <c r="G659" s="28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</row>
    <row r="660" spans="3:134">
      <c r="C660"/>
      <c r="D660"/>
      <c r="E660"/>
      <c r="F660"/>
      <c r="G660" s="28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</row>
    <row r="661" spans="3:134">
      <c r="C661"/>
      <c r="D661"/>
      <c r="E661"/>
      <c r="F661"/>
      <c r="G661" s="28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</row>
    <row r="662" spans="3:134">
      <c r="C662"/>
      <c r="D662"/>
      <c r="E662"/>
      <c r="F662"/>
      <c r="G662" s="28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</row>
    <row r="663" spans="3:134">
      <c r="C663"/>
      <c r="D663"/>
      <c r="E663"/>
      <c r="F663"/>
      <c r="G663" s="28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</row>
    <row r="664" spans="3:134">
      <c r="C664"/>
      <c r="D664"/>
      <c r="E664"/>
      <c r="F664"/>
      <c r="G664" s="28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</row>
    <row r="665" spans="3:134">
      <c r="C665"/>
      <c r="D665"/>
      <c r="E665"/>
      <c r="F665"/>
      <c r="G665" s="28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</row>
    <row r="666" spans="3:134">
      <c r="C666"/>
      <c r="D666"/>
      <c r="E666"/>
      <c r="F666"/>
      <c r="G666" s="28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</row>
    <row r="667" spans="3:134">
      <c r="C667"/>
      <c r="D667"/>
      <c r="E667"/>
      <c r="F667"/>
      <c r="G667" s="28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</row>
    <row r="668" spans="3:134">
      <c r="C668"/>
      <c r="D668"/>
      <c r="E668"/>
      <c r="F668"/>
      <c r="G668" s="28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</row>
    <row r="669" spans="3:134">
      <c r="C669"/>
      <c r="D669"/>
      <c r="E669"/>
      <c r="F669"/>
      <c r="G669" s="28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</row>
    <row r="670" spans="3:134">
      <c r="C670"/>
      <c r="D670"/>
      <c r="E670"/>
      <c r="F670"/>
      <c r="G670" s="28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</row>
    <row r="671" spans="3:134">
      <c r="C671"/>
      <c r="D671"/>
      <c r="E671"/>
      <c r="F671"/>
      <c r="G671" s="28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</row>
    <row r="672" spans="3:134">
      <c r="C672"/>
      <c r="D672"/>
      <c r="E672"/>
      <c r="F672"/>
      <c r="G672" s="28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</row>
    <row r="673" spans="3:134">
      <c r="C673"/>
      <c r="D673"/>
      <c r="E673"/>
      <c r="F673"/>
      <c r="G673" s="28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</row>
    <row r="674" spans="3:134">
      <c r="C674"/>
      <c r="D674"/>
      <c r="E674"/>
      <c r="F674"/>
      <c r="G674" s="28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</row>
    <row r="675" spans="3:134">
      <c r="C675"/>
      <c r="D675"/>
      <c r="E675"/>
      <c r="F675"/>
      <c r="G675" s="28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</row>
    <row r="676" spans="3:134">
      <c r="C676"/>
      <c r="D676"/>
      <c r="E676"/>
      <c r="F676"/>
      <c r="G676" s="28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</row>
    <row r="677" spans="3:134">
      <c r="C677"/>
      <c r="D677"/>
      <c r="E677"/>
      <c r="F677"/>
      <c r="G677" s="28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</row>
    <row r="678" spans="3:134">
      <c r="C678"/>
      <c r="D678"/>
      <c r="E678"/>
      <c r="F678"/>
      <c r="G678" s="28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</row>
    <row r="679" spans="3:134">
      <c r="C679"/>
      <c r="D679"/>
      <c r="E679"/>
      <c r="F679"/>
      <c r="G679" s="28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</row>
    <row r="680" spans="3:134">
      <c r="C680"/>
      <c r="D680"/>
      <c r="E680"/>
      <c r="F680"/>
      <c r="G680" s="28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</row>
    <row r="681" spans="3:134">
      <c r="C681"/>
      <c r="D681"/>
      <c r="E681"/>
      <c r="F681"/>
      <c r="G681" s="28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</row>
    <row r="682" spans="3:134">
      <c r="C682"/>
      <c r="D682"/>
      <c r="E682"/>
      <c r="F682"/>
      <c r="G682" s="28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</row>
    <row r="683" spans="3:134">
      <c r="C683"/>
      <c r="D683"/>
      <c r="E683"/>
      <c r="F683"/>
      <c r="G683" s="28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</row>
    <row r="684" spans="3:134">
      <c r="C684"/>
      <c r="D684"/>
      <c r="E684"/>
      <c r="F684"/>
      <c r="G684" s="28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</row>
    <row r="685" spans="3:134">
      <c r="C685"/>
      <c r="D685"/>
      <c r="E685"/>
      <c r="F685"/>
      <c r="G685" s="28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</row>
    <row r="686" spans="3:134">
      <c r="C686"/>
      <c r="D686"/>
      <c r="E686"/>
      <c r="F686"/>
      <c r="G686" s="28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</row>
    <row r="687" spans="3:134">
      <c r="C687"/>
      <c r="D687"/>
      <c r="E687"/>
      <c r="F687"/>
      <c r="G687" s="28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</row>
    <row r="688" spans="3:134">
      <c r="C688"/>
      <c r="D688"/>
      <c r="E688"/>
      <c r="F688"/>
      <c r="G688" s="28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</row>
    <row r="689" spans="3:134">
      <c r="C689"/>
      <c r="D689"/>
      <c r="E689"/>
      <c r="F689"/>
      <c r="G689" s="28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</row>
    <row r="690" spans="3:134">
      <c r="C690"/>
      <c r="D690"/>
      <c r="E690"/>
      <c r="F690"/>
      <c r="G690" s="28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</row>
    <row r="691" spans="3:134">
      <c r="C691"/>
      <c r="D691"/>
      <c r="E691"/>
      <c r="F691"/>
      <c r="G691" s="28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</row>
    <row r="692" spans="3:134">
      <c r="C692"/>
      <c r="D692"/>
      <c r="E692"/>
      <c r="F692"/>
      <c r="G692" s="28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</row>
    <row r="693" spans="3:134">
      <c r="C693"/>
      <c r="D693"/>
      <c r="E693"/>
      <c r="F693"/>
      <c r="G693" s="28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</row>
    <row r="694" spans="3:134">
      <c r="C694"/>
      <c r="D694"/>
      <c r="E694"/>
      <c r="F694"/>
      <c r="G694" s="28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</row>
    <row r="695" spans="3:134">
      <c r="C695"/>
      <c r="D695"/>
      <c r="E695"/>
      <c r="F695"/>
      <c r="G695" s="28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</row>
    <row r="696" spans="3:134">
      <c r="C696"/>
      <c r="D696"/>
      <c r="E696"/>
      <c r="F696"/>
      <c r="G696" s="28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</row>
    <row r="697" spans="3:134">
      <c r="C697"/>
      <c r="D697"/>
      <c r="E697"/>
      <c r="F697"/>
      <c r="G697" s="28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</row>
    <row r="698" spans="3:134">
      <c r="C698"/>
      <c r="D698"/>
      <c r="E698"/>
      <c r="F698"/>
      <c r="G698" s="28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</row>
    <row r="699" spans="3:134">
      <c r="C699"/>
      <c r="D699"/>
      <c r="E699"/>
      <c r="F699"/>
      <c r="G699" s="28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</row>
    <row r="700" spans="3:134">
      <c r="C700"/>
      <c r="D700"/>
      <c r="E700"/>
      <c r="F700"/>
      <c r="G700" s="28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</row>
    <row r="701" spans="3:134">
      <c r="C701"/>
      <c r="D701"/>
      <c r="E701"/>
      <c r="F701"/>
      <c r="G701" s="28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</row>
    <row r="702" spans="3:134">
      <c r="C702"/>
      <c r="D702"/>
      <c r="E702"/>
      <c r="F702"/>
      <c r="G702" s="28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</row>
    <row r="703" spans="3:134">
      <c r="C703"/>
      <c r="D703"/>
      <c r="E703"/>
      <c r="F703"/>
      <c r="G703" s="28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</row>
    <row r="704" spans="3:134">
      <c r="C704"/>
      <c r="D704"/>
      <c r="E704"/>
      <c r="F704"/>
      <c r="G704" s="28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</row>
    <row r="705" spans="3:134">
      <c r="C705"/>
      <c r="D705"/>
      <c r="E705"/>
      <c r="F705"/>
      <c r="G705" s="28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</row>
    <row r="706" spans="3:134">
      <c r="C706"/>
      <c r="D706"/>
      <c r="E706"/>
      <c r="F706"/>
      <c r="G706" s="28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</row>
    <row r="707" spans="3:134">
      <c r="C707"/>
      <c r="D707"/>
      <c r="E707"/>
      <c r="F707"/>
      <c r="G707" s="28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</row>
    <row r="708" spans="3:134">
      <c r="C708"/>
      <c r="D708"/>
      <c r="E708"/>
      <c r="F708"/>
      <c r="G708" s="28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</row>
    <row r="709" spans="3:134">
      <c r="C709"/>
      <c r="D709"/>
      <c r="E709"/>
      <c r="F709"/>
      <c r="G709" s="28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</row>
    <row r="710" spans="3:134">
      <c r="C710"/>
      <c r="D710"/>
      <c r="E710"/>
      <c r="F710"/>
      <c r="G710" s="28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</row>
    <row r="711" spans="3:134">
      <c r="C711"/>
      <c r="D711"/>
      <c r="E711"/>
      <c r="F711"/>
      <c r="G711" s="28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</row>
    <row r="712" spans="3:134">
      <c r="C712"/>
      <c r="D712"/>
      <c r="E712"/>
      <c r="F712"/>
      <c r="G712" s="28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</row>
    <row r="713" spans="3:134">
      <c r="C713"/>
      <c r="D713"/>
      <c r="E713"/>
      <c r="F713"/>
      <c r="G713" s="28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</row>
    <row r="714" spans="3:134">
      <c r="C714"/>
      <c r="D714"/>
      <c r="E714"/>
      <c r="F714"/>
      <c r="G714" s="28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</row>
    <row r="715" spans="3:134">
      <c r="C715"/>
      <c r="D715"/>
      <c r="E715"/>
      <c r="F715"/>
      <c r="G715" s="28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</row>
    <row r="716" spans="3:134">
      <c r="C716"/>
      <c r="D716"/>
      <c r="E716"/>
      <c r="F716"/>
      <c r="G716" s="28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</row>
    <row r="717" spans="3:134">
      <c r="C717"/>
      <c r="D717"/>
      <c r="E717"/>
      <c r="F717"/>
      <c r="G717" s="28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</row>
    <row r="718" spans="3:134">
      <c r="C718"/>
      <c r="D718"/>
      <c r="E718"/>
      <c r="F718"/>
      <c r="G718" s="28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</row>
    <row r="719" spans="3:134">
      <c r="C719"/>
      <c r="D719"/>
      <c r="E719"/>
      <c r="F719"/>
      <c r="G719" s="28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</row>
    <row r="720" spans="3:134">
      <c r="C720"/>
      <c r="D720"/>
      <c r="E720"/>
      <c r="F720"/>
      <c r="G720" s="28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</row>
    <row r="721" spans="3:134">
      <c r="C721"/>
      <c r="D721"/>
      <c r="E721"/>
      <c r="F721"/>
      <c r="G721" s="28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</row>
    <row r="722" spans="3:134">
      <c r="C722"/>
      <c r="D722"/>
      <c r="E722"/>
      <c r="F722"/>
      <c r="G722" s="28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</row>
    <row r="723" spans="3:134">
      <c r="C723"/>
      <c r="D723"/>
      <c r="E723"/>
      <c r="F723"/>
      <c r="G723" s="28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</row>
    <row r="724" spans="3:134">
      <c r="C724"/>
      <c r="D724"/>
      <c r="E724"/>
      <c r="F724"/>
      <c r="G724" s="28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</row>
    <row r="725" spans="3:134">
      <c r="C725"/>
      <c r="D725"/>
      <c r="E725"/>
      <c r="F725"/>
      <c r="G725" s="28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</row>
    <row r="726" spans="3:134">
      <c r="C726"/>
      <c r="D726"/>
      <c r="E726"/>
      <c r="F726"/>
      <c r="G726" s="28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</row>
    <row r="727" spans="3:134">
      <c r="C727"/>
      <c r="D727"/>
      <c r="E727"/>
      <c r="F727"/>
      <c r="G727" s="28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</row>
    <row r="728" spans="3:134">
      <c r="C728"/>
      <c r="D728"/>
      <c r="E728"/>
      <c r="F728"/>
      <c r="G728" s="28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</row>
    <row r="729" spans="3:134">
      <c r="C729"/>
      <c r="D729"/>
      <c r="E729"/>
      <c r="F729"/>
      <c r="G729" s="28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</row>
    <row r="730" spans="3:134">
      <c r="C730"/>
      <c r="D730"/>
      <c r="E730"/>
      <c r="F730"/>
      <c r="G730" s="28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</row>
    <row r="731" spans="3:134">
      <c r="C731"/>
      <c r="D731"/>
      <c r="E731"/>
      <c r="F731"/>
      <c r="G731" s="28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</row>
    <row r="732" spans="3:134">
      <c r="C732"/>
      <c r="D732"/>
      <c r="E732"/>
      <c r="F732"/>
      <c r="G732" s="28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</row>
    <row r="733" spans="3:134">
      <c r="C733"/>
      <c r="D733"/>
      <c r="E733"/>
      <c r="F733"/>
      <c r="G733" s="28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</row>
    <row r="734" spans="3:134">
      <c r="C734"/>
      <c r="D734"/>
      <c r="E734"/>
      <c r="F734"/>
      <c r="G734" s="28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</row>
    <row r="735" spans="3:134">
      <c r="C735"/>
      <c r="D735"/>
      <c r="E735"/>
      <c r="F735"/>
      <c r="G735" s="28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</row>
    <row r="736" spans="3:134">
      <c r="C736"/>
      <c r="D736"/>
      <c r="E736"/>
      <c r="F736"/>
      <c r="G736" s="28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</row>
    <row r="737" spans="3:134">
      <c r="C737"/>
      <c r="D737"/>
      <c r="E737"/>
      <c r="F737"/>
      <c r="G737" s="28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</row>
    <row r="738" spans="3:134">
      <c r="C738"/>
      <c r="D738"/>
      <c r="E738"/>
      <c r="F738"/>
      <c r="G738" s="28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</row>
    <row r="739" spans="3:134">
      <c r="C739"/>
      <c r="D739"/>
      <c r="E739"/>
      <c r="F739"/>
      <c r="G739" s="28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</row>
    <row r="740" spans="3:134">
      <c r="C740"/>
      <c r="D740"/>
      <c r="E740"/>
      <c r="F740"/>
      <c r="G740" s="28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</row>
    <row r="741" spans="3:134">
      <c r="C741"/>
      <c r="D741"/>
      <c r="E741"/>
      <c r="F741"/>
      <c r="G741" s="28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</row>
    <row r="742" spans="3:134">
      <c r="C742"/>
      <c r="D742"/>
      <c r="E742"/>
      <c r="F742"/>
      <c r="G742" s="28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</row>
    <row r="743" spans="3:134">
      <c r="C743"/>
      <c r="D743"/>
      <c r="E743"/>
      <c r="F743"/>
      <c r="G743" s="28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</row>
    <row r="744" spans="3:134">
      <c r="C744"/>
      <c r="D744"/>
      <c r="E744"/>
      <c r="F744"/>
      <c r="G744" s="28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</row>
    <row r="745" spans="3:134">
      <c r="C745"/>
      <c r="D745"/>
      <c r="E745"/>
      <c r="F745"/>
      <c r="G745" s="28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</row>
    <row r="746" spans="3:134">
      <c r="C746"/>
      <c r="D746"/>
      <c r="E746"/>
      <c r="F746"/>
      <c r="G746" s="28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</row>
    <row r="747" spans="3:134">
      <c r="C747"/>
      <c r="D747"/>
      <c r="E747"/>
      <c r="F747"/>
      <c r="G747" s="28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</row>
    <row r="748" spans="3:134">
      <c r="C748"/>
      <c r="D748"/>
      <c r="E748"/>
      <c r="F748"/>
      <c r="G748" s="28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</row>
    <row r="749" spans="3:134">
      <c r="C749"/>
      <c r="D749"/>
      <c r="E749"/>
      <c r="F749"/>
      <c r="G749" s="28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</row>
    <row r="750" spans="3:134">
      <c r="C750"/>
      <c r="D750"/>
      <c r="E750"/>
      <c r="F750"/>
      <c r="G750" s="28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</row>
    <row r="751" spans="3:134">
      <c r="C751"/>
      <c r="D751"/>
      <c r="E751"/>
      <c r="F751"/>
      <c r="G751" s="28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</row>
    <row r="752" spans="3:134">
      <c r="C752"/>
      <c r="D752"/>
      <c r="E752"/>
      <c r="F752"/>
      <c r="G752" s="28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</row>
    <row r="753" spans="3:134">
      <c r="C753"/>
      <c r="D753"/>
      <c r="E753"/>
      <c r="F753"/>
      <c r="G753" s="28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</row>
    <row r="754" spans="3:134">
      <c r="C754"/>
      <c r="D754"/>
      <c r="E754"/>
      <c r="F754"/>
      <c r="G754" s="28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</row>
    <row r="755" spans="3:134">
      <c r="C755"/>
      <c r="D755"/>
      <c r="E755"/>
      <c r="F755"/>
      <c r="G755" s="28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</row>
    <row r="756" spans="3:134">
      <c r="C756"/>
      <c r="D756"/>
      <c r="E756"/>
      <c r="F756"/>
      <c r="G756" s="28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</row>
    <row r="757" spans="3:134">
      <c r="C757"/>
      <c r="D757"/>
      <c r="E757"/>
      <c r="F757"/>
      <c r="G757" s="28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</row>
    <row r="758" spans="3:134">
      <c r="C758"/>
      <c r="D758"/>
      <c r="E758"/>
      <c r="F758"/>
      <c r="G758" s="28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</row>
    <row r="759" spans="3:134">
      <c r="C759"/>
      <c r="D759"/>
      <c r="E759"/>
      <c r="F759"/>
      <c r="G759" s="28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</row>
    <row r="760" spans="3:134">
      <c r="C760"/>
      <c r="D760"/>
      <c r="E760"/>
      <c r="F760"/>
      <c r="G760" s="28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</row>
    <row r="761" spans="3:134">
      <c r="C761"/>
      <c r="D761"/>
      <c r="E761"/>
      <c r="F761"/>
      <c r="G761" s="28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</row>
    <row r="762" spans="3:134">
      <c r="C762"/>
      <c r="D762"/>
      <c r="E762"/>
      <c r="F762"/>
      <c r="G762" s="28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</row>
    <row r="763" spans="3:134">
      <c r="C763"/>
      <c r="D763"/>
      <c r="E763"/>
      <c r="F763"/>
      <c r="G763" s="28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</row>
    <row r="764" spans="3:134">
      <c r="C764"/>
      <c r="D764"/>
      <c r="E764"/>
      <c r="F764"/>
      <c r="G764" s="28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</row>
    <row r="765" spans="3:134">
      <c r="C765"/>
      <c r="D765"/>
      <c r="E765"/>
      <c r="F765"/>
      <c r="G765" s="28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</row>
    <row r="766" spans="3:134">
      <c r="C766"/>
      <c r="D766"/>
      <c r="E766"/>
      <c r="F766"/>
      <c r="G766" s="28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</row>
    <row r="767" spans="3:134">
      <c r="C767"/>
      <c r="D767"/>
      <c r="E767"/>
      <c r="F767"/>
      <c r="G767" s="28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</row>
    <row r="768" spans="3:134">
      <c r="C768"/>
      <c r="D768"/>
      <c r="E768"/>
      <c r="F768"/>
      <c r="G768" s="28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</row>
    <row r="769" spans="3:134">
      <c r="C769"/>
      <c r="D769"/>
      <c r="E769"/>
      <c r="F769"/>
      <c r="G769" s="28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</row>
    <row r="770" spans="3:134">
      <c r="C770"/>
      <c r="D770"/>
      <c r="E770"/>
      <c r="F770"/>
      <c r="G770" s="28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</row>
    <row r="771" spans="3:134">
      <c r="C771"/>
      <c r="D771"/>
      <c r="E771"/>
      <c r="F771"/>
      <c r="G771" s="28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</row>
    <row r="772" spans="3:134">
      <c r="C772"/>
      <c r="D772"/>
      <c r="E772"/>
      <c r="F772"/>
      <c r="G772" s="28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</row>
    <row r="773" spans="3:134">
      <c r="C773"/>
      <c r="D773"/>
      <c r="E773"/>
      <c r="F773"/>
      <c r="G773" s="28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</row>
    <row r="774" spans="3:134">
      <c r="C774"/>
      <c r="D774"/>
      <c r="E774"/>
      <c r="F774"/>
      <c r="G774" s="28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</row>
    <row r="775" spans="3:134">
      <c r="C775"/>
      <c r="D775"/>
      <c r="E775"/>
      <c r="F775"/>
      <c r="G775" s="28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</row>
    <row r="776" spans="3:134">
      <c r="C776"/>
      <c r="D776"/>
      <c r="E776"/>
      <c r="F776"/>
      <c r="G776" s="28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</row>
    <row r="777" spans="3:134">
      <c r="C777"/>
      <c r="D777"/>
      <c r="E777"/>
      <c r="F777"/>
      <c r="G777" s="28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</row>
    <row r="778" spans="3:134">
      <c r="C778"/>
      <c r="D778"/>
      <c r="E778"/>
      <c r="F778"/>
      <c r="G778" s="28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</row>
    <row r="779" spans="3:134">
      <c r="C779"/>
      <c r="D779"/>
      <c r="E779"/>
      <c r="F779"/>
      <c r="G779" s="28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</row>
    <row r="780" spans="3:134">
      <c r="C780"/>
      <c r="D780"/>
      <c r="E780"/>
      <c r="F780"/>
      <c r="G780" s="28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</row>
    <row r="781" spans="3:134">
      <c r="C781"/>
      <c r="D781"/>
      <c r="E781"/>
      <c r="F781"/>
      <c r="G781" s="28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</row>
    <row r="782" spans="3:134">
      <c r="C782"/>
      <c r="D782"/>
      <c r="E782"/>
      <c r="F782"/>
      <c r="G782" s="28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</row>
    <row r="783" spans="3:134">
      <c r="C783"/>
      <c r="D783"/>
      <c r="E783"/>
      <c r="F783"/>
      <c r="G783" s="28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</row>
    <row r="784" spans="3:134">
      <c r="C784"/>
      <c r="D784"/>
      <c r="E784"/>
      <c r="F784"/>
      <c r="G784" s="28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</row>
    <row r="785" spans="3:134">
      <c r="C785"/>
      <c r="D785"/>
      <c r="E785"/>
      <c r="F785"/>
      <c r="G785" s="28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</row>
    <row r="786" spans="3:134">
      <c r="C786"/>
      <c r="D786"/>
      <c r="E786"/>
      <c r="F786"/>
      <c r="G786" s="28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</row>
    <row r="787" spans="3:134">
      <c r="C787"/>
      <c r="D787"/>
      <c r="E787"/>
      <c r="F787"/>
      <c r="G787" s="28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</row>
    <row r="788" spans="3:134">
      <c r="C788"/>
      <c r="D788"/>
      <c r="E788"/>
      <c r="F788"/>
      <c r="G788" s="28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</row>
    <row r="789" spans="3:134">
      <c r="C789"/>
      <c r="D789"/>
      <c r="E789"/>
      <c r="F789"/>
      <c r="G789" s="28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</row>
    <row r="790" spans="3:134">
      <c r="C790"/>
      <c r="D790"/>
      <c r="E790"/>
      <c r="F790"/>
      <c r="G790" s="28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</row>
    <row r="791" spans="3:134">
      <c r="C791"/>
      <c r="D791"/>
      <c r="E791"/>
      <c r="F791"/>
      <c r="G791" s="28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</row>
    <row r="792" spans="3:134">
      <c r="C792"/>
      <c r="D792"/>
      <c r="E792"/>
      <c r="F792"/>
      <c r="G792" s="28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</row>
    <row r="793" spans="3:134">
      <c r="C793"/>
      <c r="D793"/>
      <c r="E793"/>
      <c r="F793"/>
      <c r="G793" s="28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</row>
    <row r="794" spans="3:134">
      <c r="C794"/>
      <c r="D794"/>
      <c r="E794"/>
      <c r="F794"/>
      <c r="G794" s="28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</row>
    <row r="795" spans="3:134">
      <c r="C795"/>
      <c r="D795"/>
      <c r="E795"/>
      <c r="F795"/>
      <c r="G795" s="28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</row>
    <row r="796" spans="3:134">
      <c r="C796"/>
      <c r="D796"/>
      <c r="E796"/>
      <c r="F796"/>
      <c r="G796" s="28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</row>
    <row r="797" spans="3:134">
      <c r="C797"/>
      <c r="D797"/>
      <c r="E797"/>
      <c r="F797"/>
      <c r="G797" s="28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</row>
    <row r="798" spans="3:134">
      <c r="C798"/>
      <c r="D798"/>
      <c r="E798"/>
      <c r="F798"/>
      <c r="G798" s="28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</row>
    <row r="799" spans="3:134">
      <c r="C799"/>
      <c r="D799"/>
      <c r="E799"/>
      <c r="F799"/>
      <c r="G799" s="28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</row>
    <row r="800" spans="3:134">
      <c r="C800"/>
      <c r="D800"/>
      <c r="E800"/>
      <c r="F800"/>
      <c r="G800" s="28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</row>
    <row r="801" spans="3:134">
      <c r="C801"/>
      <c r="D801"/>
      <c r="E801"/>
      <c r="F801"/>
      <c r="G801" s="28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</row>
    <row r="802" spans="3:134">
      <c r="C802"/>
      <c r="D802"/>
      <c r="E802"/>
      <c r="F802"/>
      <c r="G802" s="28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</row>
    <row r="803" spans="3:134">
      <c r="C803"/>
      <c r="D803"/>
      <c r="E803"/>
      <c r="F803"/>
      <c r="G803" s="28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</row>
    <row r="804" spans="3:134">
      <c r="C804"/>
      <c r="D804"/>
      <c r="E804"/>
      <c r="F804"/>
      <c r="G804" s="28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</row>
    <row r="805" spans="3:134">
      <c r="C805"/>
      <c r="D805"/>
      <c r="E805"/>
      <c r="F805"/>
      <c r="G805" s="28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</row>
    <row r="806" spans="3:134">
      <c r="C806"/>
      <c r="D806"/>
      <c r="E806"/>
      <c r="F806"/>
      <c r="G806" s="28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</row>
    <row r="807" spans="3:134">
      <c r="C807"/>
      <c r="D807"/>
      <c r="E807"/>
      <c r="F807"/>
      <c r="G807" s="28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</row>
    <row r="808" spans="3:134">
      <c r="C808"/>
      <c r="D808"/>
      <c r="E808"/>
      <c r="F808"/>
      <c r="G808" s="28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</row>
    <row r="809" spans="3:134">
      <c r="C809"/>
      <c r="D809"/>
      <c r="E809"/>
      <c r="F809"/>
      <c r="G809" s="28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</row>
    <row r="810" spans="3:134">
      <c r="C810"/>
      <c r="D810"/>
      <c r="E810"/>
      <c r="F810"/>
      <c r="G810" s="28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</row>
    <row r="811" spans="3:134">
      <c r="C811"/>
      <c r="D811"/>
      <c r="E811"/>
      <c r="F811"/>
      <c r="G811" s="28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</row>
    <row r="812" spans="3:134">
      <c r="C812"/>
      <c r="D812"/>
      <c r="E812"/>
      <c r="F812"/>
      <c r="G812" s="28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</row>
    <row r="813" spans="3:134">
      <c r="C813"/>
      <c r="D813"/>
      <c r="E813"/>
      <c r="F813"/>
      <c r="G813" s="28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</row>
    <row r="814" spans="3:134">
      <c r="C814"/>
      <c r="D814"/>
      <c r="E814"/>
      <c r="F814"/>
      <c r="G814" s="28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</row>
    <row r="815" spans="3:134">
      <c r="C815"/>
      <c r="D815"/>
      <c r="E815"/>
      <c r="F815"/>
      <c r="G815" s="28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</row>
    <row r="816" spans="3:134">
      <c r="C816"/>
      <c r="D816"/>
      <c r="E816"/>
      <c r="F816"/>
      <c r="G816" s="28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</row>
    <row r="817" spans="3:134">
      <c r="C817"/>
      <c r="D817"/>
      <c r="E817"/>
      <c r="F817"/>
      <c r="G817" s="28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</row>
    <row r="818" spans="3:134">
      <c r="C818"/>
      <c r="D818"/>
      <c r="E818"/>
      <c r="F818"/>
      <c r="G818" s="28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</row>
    <row r="819" spans="3:134">
      <c r="C819"/>
      <c r="D819"/>
      <c r="E819"/>
      <c r="F819"/>
      <c r="G819" s="28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</row>
    <row r="820" spans="3:134">
      <c r="C820"/>
      <c r="D820"/>
      <c r="E820"/>
      <c r="F820"/>
      <c r="G820" s="28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</row>
    <row r="821" spans="3:134">
      <c r="C821"/>
      <c r="D821"/>
      <c r="E821"/>
      <c r="F821"/>
      <c r="G821" s="28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</row>
    <row r="822" spans="3:134">
      <c r="C822"/>
      <c r="D822"/>
      <c r="E822"/>
      <c r="F822"/>
      <c r="G822" s="28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</row>
    <row r="823" spans="3:134">
      <c r="C823"/>
      <c r="D823"/>
      <c r="E823"/>
      <c r="F823"/>
      <c r="G823" s="28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</row>
    <row r="824" spans="3:134">
      <c r="C824"/>
      <c r="D824"/>
      <c r="E824"/>
      <c r="F824"/>
      <c r="G824" s="28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</row>
    <row r="825" spans="3:134">
      <c r="C825"/>
      <c r="D825"/>
      <c r="E825"/>
      <c r="F825"/>
      <c r="G825" s="28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</row>
    <row r="826" spans="3:134">
      <c r="C826"/>
      <c r="D826"/>
      <c r="E826"/>
      <c r="F826"/>
      <c r="G826" s="28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</row>
    <row r="827" spans="3:134">
      <c r="C827"/>
      <c r="D827"/>
      <c r="E827"/>
      <c r="F827"/>
      <c r="G827" s="28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</row>
    <row r="828" spans="3:134">
      <c r="C828"/>
      <c r="D828"/>
      <c r="E828"/>
      <c r="F828"/>
      <c r="G828" s="28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</row>
    <row r="829" spans="3:134">
      <c r="C829"/>
      <c r="D829"/>
      <c r="E829"/>
      <c r="F829"/>
      <c r="G829" s="28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</row>
    <row r="830" spans="3:134">
      <c r="C830"/>
      <c r="D830"/>
      <c r="E830"/>
      <c r="F830"/>
      <c r="G830" s="28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</row>
    <row r="831" spans="3:134">
      <c r="C831"/>
      <c r="D831"/>
      <c r="E831"/>
      <c r="F831"/>
      <c r="G831" s="28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</row>
    <row r="832" spans="3:134">
      <c r="C832"/>
      <c r="D832"/>
      <c r="E832"/>
      <c r="F832"/>
      <c r="G832" s="28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</row>
    <row r="833" spans="3:134">
      <c r="C833"/>
      <c r="D833"/>
      <c r="E833"/>
      <c r="F833"/>
      <c r="G833" s="28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</row>
    <row r="834" spans="3:134">
      <c r="C834"/>
      <c r="D834"/>
      <c r="E834"/>
      <c r="F834"/>
      <c r="G834" s="28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</row>
    <row r="835" spans="3:134">
      <c r="C835"/>
      <c r="D835"/>
      <c r="E835"/>
      <c r="F835"/>
      <c r="G835" s="28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</row>
    <row r="836" spans="3:134">
      <c r="C836"/>
      <c r="D836"/>
      <c r="E836"/>
      <c r="F836"/>
      <c r="G836" s="28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</row>
    <row r="837" spans="3:134">
      <c r="C837"/>
      <c r="D837"/>
      <c r="E837"/>
      <c r="F837"/>
      <c r="G837" s="28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</row>
    <row r="838" spans="3:134">
      <c r="C838"/>
      <c r="D838"/>
      <c r="E838"/>
      <c r="F838"/>
      <c r="G838" s="28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</row>
    <row r="839" spans="3:134">
      <c r="C839"/>
      <c r="D839"/>
      <c r="E839"/>
      <c r="F839"/>
      <c r="G839" s="28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</row>
    <row r="840" spans="3:134">
      <c r="C840"/>
      <c r="D840"/>
      <c r="E840"/>
      <c r="F840"/>
      <c r="G840" s="28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</row>
    <row r="841" spans="3:134">
      <c r="C841"/>
      <c r="D841"/>
      <c r="E841"/>
      <c r="F841"/>
      <c r="G841" s="28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</row>
    <row r="842" spans="3:134">
      <c r="C842"/>
      <c r="D842"/>
      <c r="E842"/>
      <c r="F842"/>
      <c r="G842" s="28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</row>
    <row r="843" spans="3:134">
      <c r="C843"/>
      <c r="D843"/>
      <c r="E843"/>
      <c r="F843"/>
      <c r="G843" s="28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</row>
    <row r="844" spans="3:134">
      <c r="C844"/>
      <c r="D844"/>
      <c r="E844"/>
      <c r="F844"/>
      <c r="G844" s="28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</row>
    <row r="845" spans="3:134">
      <c r="C845"/>
      <c r="D845"/>
      <c r="E845"/>
      <c r="F845"/>
      <c r="G845" s="28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</row>
    <row r="846" spans="3:134">
      <c r="C846"/>
      <c r="D846"/>
      <c r="E846"/>
      <c r="F846"/>
      <c r="G846" s="28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</row>
    <row r="847" spans="3:134">
      <c r="C847"/>
      <c r="D847"/>
      <c r="E847"/>
      <c r="F847"/>
      <c r="G847" s="28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</row>
    <row r="848" spans="3:134">
      <c r="C848"/>
      <c r="D848"/>
      <c r="E848"/>
      <c r="F848"/>
      <c r="G848" s="28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</row>
    <row r="849" spans="3:134">
      <c r="C849"/>
      <c r="D849"/>
      <c r="E849"/>
      <c r="F849"/>
      <c r="G849" s="28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</row>
    <row r="850" spans="3:134">
      <c r="C850"/>
      <c r="D850"/>
      <c r="E850"/>
      <c r="F850"/>
      <c r="G850" s="28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</row>
    <row r="851" spans="3:134">
      <c r="C851"/>
      <c r="D851"/>
      <c r="E851"/>
      <c r="F851"/>
      <c r="G851" s="28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</row>
    <row r="852" spans="3:134">
      <c r="C852"/>
      <c r="D852"/>
      <c r="E852"/>
      <c r="F852"/>
      <c r="G852" s="28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</row>
    <row r="853" spans="3:134">
      <c r="C853"/>
      <c r="D853"/>
      <c r="E853"/>
      <c r="F853"/>
      <c r="G853" s="28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</row>
    <row r="854" spans="3:134">
      <c r="C854"/>
      <c r="D854"/>
      <c r="E854"/>
      <c r="F854"/>
      <c r="G854" s="28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</row>
    <row r="855" spans="3:134">
      <c r="C855"/>
      <c r="D855"/>
      <c r="E855"/>
      <c r="F855"/>
      <c r="G855" s="28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</row>
    <row r="856" spans="3:134">
      <c r="C856"/>
      <c r="D856"/>
      <c r="E856"/>
      <c r="F856"/>
      <c r="G856" s="28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</row>
    <row r="857" spans="3:134">
      <c r="C857"/>
      <c r="D857"/>
      <c r="E857"/>
      <c r="F857"/>
      <c r="G857" s="28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</row>
    <row r="858" spans="3:134">
      <c r="C858"/>
      <c r="D858"/>
      <c r="E858"/>
      <c r="F858"/>
      <c r="G858" s="28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</row>
    <row r="859" spans="3:134">
      <c r="C859"/>
      <c r="D859"/>
      <c r="E859"/>
      <c r="F859"/>
      <c r="G859" s="28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</row>
    <row r="860" spans="3:134">
      <c r="C860"/>
      <c r="D860"/>
      <c r="E860"/>
      <c r="F860"/>
      <c r="G860" s="28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</row>
    <row r="861" spans="3:134">
      <c r="C861"/>
      <c r="D861"/>
      <c r="E861"/>
      <c r="F861"/>
      <c r="G861" s="28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</row>
    <row r="862" spans="3:134">
      <c r="C862"/>
      <c r="D862"/>
      <c r="E862"/>
      <c r="F862"/>
      <c r="G862" s="28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</row>
    <row r="863" spans="3:134">
      <c r="C863"/>
      <c r="D863"/>
      <c r="E863"/>
      <c r="F863"/>
      <c r="G863" s="28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</row>
    <row r="864" spans="3:134">
      <c r="C864"/>
      <c r="D864"/>
      <c r="E864"/>
      <c r="F864"/>
      <c r="G864" s="28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</row>
    <row r="865" spans="3:134">
      <c r="C865"/>
      <c r="D865"/>
      <c r="E865"/>
      <c r="F865"/>
      <c r="G865" s="28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</row>
    <row r="866" spans="3:134">
      <c r="C866"/>
      <c r="D866"/>
      <c r="E866"/>
      <c r="F866"/>
      <c r="G866" s="28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</row>
    <row r="867" spans="3:134">
      <c r="C867"/>
      <c r="D867"/>
      <c r="E867"/>
      <c r="F867"/>
      <c r="G867" s="28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</row>
    <row r="868" spans="3:134">
      <c r="C868"/>
      <c r="D868"/>
      <c r="E868"/>
      <c r="F868"/>
      <c r="G868" s="28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</row>
    <row r="869" spans="3:134">
      <c r="C869"/>
      <c r="D869"/>
      <c r="E869"/>
      <c r="F869"/>
      <c r="G869" s="28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</row>
    <row r="870" spans="3:134">
      <c r="C870"/>
      <c r="D870"/>
      <c r="E870"/>
      <c r="F870"/>
      <c r="G870" s="28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</row>
    <row r="871" spans="3:134">
      <c r="C871"/>
      <c r="D871"/>
      <c r="E871"/>
      <c r="F871"/>
      <c r="G871" s="28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</row>
    <row r="872" spans="3:134">
      <c r="C872"/>
      <c r="D872"/>
      <c r="E872"/>
      <c r="F872"/>
      <c r="G872" s="28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</row>
    <row r="873" spans="3:134">
      <c r="C873"/>
      <c r="D873"/>
      <c r="E873"/>
      <c r="F873"/>
      <c r="G873" s="28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</row>
    <row r="874" spans="3:134">
      <c r="C874"/>
      <c r="D874"/>
      <c r="E874"/>
      <c r="F874"/>
      <c r="G874" s="28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</row>
    <row r="875" spans="3:134">
      <c r="C875"/>
      <c r="D875"/>
      <c r="E875"/>
      <c r="F875"/>
      <c r="G875" s="28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</row>
    <row r="876" spans="3:134">
      <c r="C876"/>
      <c r="D876"/>
      <c r="E876"/>
      <c r="F876"/>
      <c r="G876" s="28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</row>
    <row r="877" spans="3:134">
      <c r="C877"/>
      <c r="D877"/>
      <c r="E877"/>
      <c r="F877"/>
      <c r="G877" s="28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</row>
    <row r="878" spans="3:134">
      <c r="C878"/>
      <c r="D878"/>
      <c r="E878"/>
      <c r="F878"/>
      <c r="G878" s="28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</row>
    <row r="879" spans="3:134">
      <c r="C879"/>
      <c r="D879"/>
      <c r="E879"/>
      <c r="F879"/>
      <c r="G879" s="28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</row>
    <row r="880" spans="3:134">
      <c r="C880"/>
      <c r="D880"/>
      <c r="E880"/>
      <c r="F880"/>
      <c r="G880" s="28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</row>
    <row r="881" spans="3:134">
      <c r="C881"/>
      <c r="D881"/>
      <c r="E881"/>
      <c r="F881"/>
      <c r="G881" s="28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</row>
    <row r="882" spans="3:134">
      <c r="C882"/>
      <c r="D882"/>
      <c r="E882"/>
      <c r="F882"/>
      <c r="G882" s="28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</row>
    <row r="883" spans="3:134">
      <c r="C883"/>
      <c r="D883"/>
      <c r="E883"/>
      <c r="F883"/>
      <c r="G883" s="28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</row>
    <row r="884" spans="3:134">
      <c r="C884"/>
      <c r="D884"/>
      <c r="E884"/>
      <c r="F884"/>
      <c r="G884" s="28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</row>
    <row r="885" spans="3:134">
      <c r="C885"/>
      <c r="D885"/>
      <c r="E885"/>
      <c r="F885"/>
      <c r="G885" s="28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</row>
    <row r="886" spans="3:134">
      <c r="C886"/>
      <c r="D886"/>
      <c r="E886"/>
      <c r="F886"/>
      <c r="G886" s="28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</row>
    <row r="887" spans="3:134">
      <c r="C887"/>
      <c r="D887"/>
      <c r="E887"/>
      <c r="F887"/>
      <c r="G887" s="28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</row>
    <row r="888" spans="3:134">
      <c r="C888"/>
      <c r="D888"/>
      <c r="E888"/>
      <c r="F888"/>
      <c r="G888" s="28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</row>
    <row r="889" spans="3:134">
      <c r="C889"/>
      <c r="D889"/>
      <c r="E889"/>
      <c r="F889"/>
      <c r="G889" s="28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</row>
    <row r="890" spans="3:134">
      <c r="C890"/>
      <c r="D890"/>
      <c r="E890"/>
      <c r="F890"/>
      <c r="G890" s="28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</row>
    <row r="891" spans="3:134">
      <c r="C891"/>
      <c r="D891"/>
      <c r="E891"/>
      <c r="F891"/>
      <c r="G891" s="28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</row>
    <row r="892" spans="3:134">
      <c r="C892"/>
      <c r="D892"/>
      <c r="E892"/>
      <c r="F892"/>
      <c r="G892" s="28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</row>
    <row r="893" spans="3:134">
      <c r="C893"/>
      <c r="D893"/>
      <c r="E893"/>
      <c r="F893"/>
      <c r="G893" s="28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</row>
    <row r="894" spans="3:134">
      <c r="C894"/>
      <c r="D894"/>
      <c r="E894"/>
      <c r="F894"/>
      <c r="G894" s="28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</row>
    <row r="895" spans="3:134">
      <c r="C895"/>
      <c r="D895"/>
      <c r="E895"/>
      <c r="F895"/>
      <c r="G895" s="28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</row>
    <row r="896" spans="3:134">
      <c r="C896"/>
      <c r="D896"/>
      <c r="E896"/>
      <c r="F896"/>
      <c r="G896" s="28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</row>
    <row r="897" spans="3:134">
      <c r="C897"/>
      <c r="D897"/>
      <c r="E897"/>
      <c r="F897"/>
      <c r="G897" s="28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</row>
    <row r="898" spans="3:134">
      <c r="C898"/>
      <c r="D898"/>
      <c r="E898"/>
      <c r="F898"/>
      <c r="G898" s="28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</row>
    <row r="899" spans="3:134">
      <c r="C899"/>
      <c r="D899"/>
      <c r="E899"/>
      <c r="F899"/>
      <c r="G899" s="28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</row>
    <row r="900" spans="3:134">
      <c r="C900"/>
      <c r="D900"/>
      <c r="E900"/>
      <c r="F900"/>
      <c r="G900" s="28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</row>
    <row r="901" spans="3:134">
      <c r="C901"/>
      <c r="D901"/>
      <c r="E901"/>
      <c r="F901"/>
      <c r="G901" s="28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</row>
    <row r="902" spans="3:134">
      <c r="C902"/>
      <c r="D902"/>
      <c r="E902"/>
      <c r="F902"/>
      <c r="G902" s="28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</row>
    <row r="903" spans="3:134">
      <c r="C903"/>
      <c r="D903"/>
      <c r="E903"/>
      <c r="F903"/>
      <c r="G903" s="28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</row>
    <row r="904" spans="3:134">
      <c r="C904"/>
      <c r="D904"/>
      <c r="E904"/>
      <c r="F904"/>
      <c r="G904" s="28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</row>
    <row r="905" spans="3:134">
      <c r="C905"/>
      <c r="D905"/>
      <c r="E905"/>
      <c r="F905"/>
      <c r="G905" s="28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</row>
    <row r="906" spans="3:134">
      <c r="C906"/>
      <c r="D906"/>
      <c r="E906"/>
      <c r="F906"/>
      <c r="G906" s="28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</row>
    <row r="907" spans="3:134">
      <c r="C907"/>
      <c r="D907"/>
      <c r="E907"/>
      <c r="F907"/>
      <c r="G907" s="28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</row>
    <row r="908" spans="3:134">
      <c r="C908"/>
      <c r="D908"/>
      <c r="E908"/>
      <c r="F908"/>
      <c r="G908" s="28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</row>
    <row r="909" spans="3:134">
      <c r="C909"/>
      <c r="D909"/>
      <c r="E909"/>
      <c r="F909"/>
      <c r="G909" s="28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</row>
    <row r="910" spans="3:134">
      <c r="C910"/>
      <c r="D910"/>
      <c r="E910"/>
      <c r="F910"/>
      <c r="G910" s="28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</row>
    <row r="911" spans="3:134">
      <c r="C911"/>
      <c r="D911"/>
      <c r="E911"/>
      <c r="F911"/>
      <c r="G911" s="28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</row>
    <row r="912" spans="3:134">
      <c r="C912"/>
      <c r="D912"/>
      <c r="E912"/>
      <c r="F912"/>
      <c r="G912" s="28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</row>
    <row r="913" spans="3:134">
      <c r="C913"/>
      <c r="D913"/>
      <c r="E913"/>
      <c r="F913"/>
      <c r="G913" s="28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</row>
    <row r="914" spans="3:134">
      <c r="C914"/>
      <c r="D914"/>
      <c r="E914"/>
      <c r="F914"/>
      <c r="G914" s="28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</row>
    <row r="915" spans="3:134">
      <c r="C915"/>
      <c r="D915"/>
      <c r="E915"/>
      <c r="F915"/>
      <c r="G915" s="28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</row>
    <row r="916" spans="3:134">
      <c r="C916"/>
      <c r="D916"/>
      <c r="E916"/>
      <c r="F916"/>
      <c r="G916" s="28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</row>
    <row r="917" spans="3:134">
      <c r="C917"/>
      <c r="D917"/>
      <c r="E917"/>
      <c r="F917"/>
      <c r="G917" s="28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</row>
    <row r="918" spans="3:134">
      <c r="C918"/>
      <c r="D918"/>
      <c r="E918"/>
      <c r="F918"/>
      <c r="G918" s="28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</row>
    <row r="919" spans="3:134">
      <c r="C919"/>
      <c r="D919"/>
      <c r="E919"/>
      <c r="F919"/>
      <c r="G919" s="28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</row>
    <row r="920" spans="3:134">
      <c r="C920"/>
      <c r="D920"/>
      <c r="E920"/>
      <c r="F920"/>
      <c r="G920" s="28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</row>
    <row r="921" spans="3:134">
      <c r="C921"/>
      <c r="D921"/>
      <c r="E921"/>
      <c r="F921"/>
      <c r="G921" s="28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</row>
    <row r="922" spans="3:134">
      <c r="C922"/>
      <c r="D922"/>
      <c r="E922"/>
      <c r="F922"/>
      <c r="G922" s="28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</row>
    <row r="923" spans="3:134">
      <c r="C923"/>
      <c r="D923"/>
      <c r="E923"/>
      <c r="F923"/>
      <c r="G923" s="28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</row>
    <row r="924" spans="3:134">
      <c r="C924"/>
      <c r="D924"/>
      <c r="E924"/>
      <c r="F924"/>
      <c r="G924" s="28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</row>
    <row r="925" spans="3:134">
      <c r="C925"/>
      <c r="D925"/>
      <c r="E925"/>
      <c r="F925"/>
      <c r="G925" s="28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</row>
    <row r="926" spans="3:134">
      <c r="C926"/>
      <c r="D926"/>
      <c r="E926"/>
      <c r="F926"/>
      <c r="G926" s="28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</row>
    <row r="927" spans="3:134">
      <c r="C927"/>
      <c r="D927"/>
      <c r="E927"/>
      <c r="F927"/>
      <c r="G927" s="28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</row>
    <row r="928" spans="3:134">
      <c r="C928"/>
      <c r="D928"/>
      <c r="E928"/>
      <c r="F928"/>
      <c r="G928" s="28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</row>
    <row r="929" spans="3:134">
      <c r="C929"/>
      <c r="D929"/>
      <c r="E929"/>
      <c r="F929"/>
      <c r="G929" s="28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</row>
    <row r="930" spans="3:134">
      <c r="C930"/>
      <c r="D930"/>
      <c r="E930"/>
      <c r="F930"/>
      <c r="G930" s="28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</row>
    <row r="931" spans="3:134">
      <c r="C931"/>
      <c r="D931"/>
      <c r="E931"/>
      <c r="F931"/>
      <c r="G931" s="28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</row>
    <row r="932" spans="3:134">
      <c r="C932"/>
      <c r="D932"/>
      <c r="E932"/>
      <c r="F932"/>
      <c r="G932" s="28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</row>
    <row r="933" spans="3:134">
      <c r="C933"/>
      <c r="D933"/>
      <c r="E933"/>
      <c r="F933"/>
      <c r="G933" s="28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</row>
    <row r="934" spans="3:134">
      <c r="C934"/>
      <c r="D934"/>
      <c r="E934"/>
      <c r="F934"/>
      <c r="G934" s="28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</row>
    <row r="935" spans="3:134">
      <c r="C935"/>
      <c r="D935"/>
      <c r="E935"/>
      <c r="F935"/>
      <c r="G935" s="28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</row>
    <row r="936" spans="3:134">
      <c r="C936"/>
      <c r="D936"/>
      <c r="E936"/>
      <c r="F936"/>
      <c r="G936" s="28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</row>
    <row r="937" spans="3:134">
      <c r="C937"/>
      <c r="D937"/>
      <c r="E937"/>
      <c r="F937"/>
      <c r="G937" s="28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</row>
    <row r="938" spans="3:134">
      <c r="C938"/>
      <c r="D938"/>
      <c r="E938"/>
      <c r="F938"/>
      <c r="G938" s="28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</row>
    <row r="939" spans="3:134">
      <c r="C939"/>
      <c r="D939"/>
      <c r="E939"/>
      <c r="F939"/>
      <c r="G939" s="28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</row>
    <row r="940" spans="3:134">
      <c r="C940"/>
      <c r="D940"/>
      <c r="E940"/>
      <c r="F940"/>
      <c r="G940" s="28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</row>
    <row r="941" spans="3:134">
      <c r="C941"/>
      <c r="D941"/>
      <c r="E941"/>
      <c r="F941"/>
      <c r="G941" s="28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</row>
    <row r="942" spans="3:134">
      <c r="C942"/>
      <c r="D942"/>
      <c r="E942"/>
      <c r="F942"/>
      <c r="G942" s="28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</row>
    <row r="943" spans="3:134">
      <c r="C943"/>
      <c r="D943"/>
      <c r="E943"/>
      <c r="F943"/>
      <c r="G943" s="28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</row>
    <row r="944" spans="3:134">
      <c r="C944"/>
      <c r="D944"/>
      <c r="E944"/>
      <c r="F944"/>
      <c r="G944" s="28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</row>
    <row r="945" spans="3:134">
      <c r="C945"/>
      <c r="D945"/>
      <c r="E945"/>
      <c r="F945"/>
      <c r="G945" s="28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</row>
    <row r="946" spans="3:134">
      <c r="C946"/>
      <c r="D946"/>
      <c r="E946"/>
      <c r="F946"/>
      <c r="G946" s="28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</row>
    <row r="947" spans="3:134">
      <c r="C947"/>
      <c r="D947"/>
      <c r="E947"/>
      <c r="F947"/>
      <c r="G947" s="28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</row>
    <row r="948" spans="3:134">
      <c r="C948"/>
      <c r="D948"/>
      <c r="E948"/>
      <c r="F948"/>
      <c r="G948" s="28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</row>
    <row r="949" spans="3:134">
      <c r="C949"/>
      <c r="D949"/>
      <c r="E949"/>
      <c r="F949"/>
      <c r="G949" s="28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</row>
    <row r="950" spans="3:134">
      <c r="C950"/>
      <c r="D950"/>
      <c r="E950"/>
      <c r="F950"/>
      <c r="G950" s="28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</row>
    <row r="951" spans="3:134">
      <c r="C951"/>
      <c r="D951"/>
      <c r="E951"/>
      <c r="F951"/>
      <c r="G951" s="28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</row>
    <row r="952" spans="3:134">
      <c r="C952"/>
      <c r="D952"/>
      <c r="E952"/>
      <c r="F952"/>
      <c r="G952" s="28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</row>
    <row r="953" spans="3:134">
      <c r="C953"/>
      <c r="D953"/>
      <c r="E953"/>
      <c r="F953"/>
      <c r="G953" s="28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</row>
    <row r="954" spans="3:134">
      <c r="C954"/>
      <c r="D954"/>
      <c r="E954"/>
      <c r="F954"/>
      <c r="G954" s="28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</row>
    <row r="955" spans="3:134">
      <c r="C955"/>
      <c r="D955"/>
      <c r="E955"/>
      <c r="F955"/>
      <c r="G955" s="28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</row>
    <row r="956" spans="3:134">
      <c r="C956"/>
      <c r="D956"/>
      <c r="E956"/>
      <c r="F956"/>
      <c r="G956" s="28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</row>
    <row r="957" spans="3:134">
      <c r="C957"/>
      <c r="D957"/>
      <c r="E957"/>
      <c r="F957"/>
      <c r="G957" s="28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</row>
    <row r="958" spans="3:134">
      <c r="C958"/>
      <c r="D958"/>
      <c r="E958"/>
      <c r="F958"/>
      <c r="G958" s="28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</row>
    <row r="959" spans="3:134">
      <c r="C959"/>
      <c r="D959"/>
      <c r="E959"/>
      <c r="F959"/>
      <c r="G959" s="28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</row>
    <row r="960" spans="3:134">
      <c r="C960"/>
      <c r="D960"/>
      <c r="E960"/>
      <c r="F960"/>
      <c r="G960" s="28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</row>
    <row r="961" spans="3:134">
      <c r="C961"/>
      <c r="D961"/>
      <c r="E961"/>
      <c r="F961"/>
      <c r="G961" s="28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</row>
    <row r="962" spans="3:134">
      <c r="C962"/>
      <c r="D962"/>
      <c r="E962"/>
      <c r="F962"/>
      <c r="G962" s="28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</row>
    <row r="963" spans="3:134">
      <c r="C963"/>
      <c r="D963"/>
      <c r="E963"/>
      <c r="F963"/>
      <c r="G963" s="28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</row>
    <row r="964" spans="3:134">
      <c r="C964"/>
      <c r="D964"/>
      <c r="E964"/>
      <c r="F964"/>
      <c r="G964" s="28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</row>
    <row r="965" spans="3:134">
      <c r="C965"/>
      <c r="D965"/>
      <c r="E965"/>
      <c r="F965"/>
      <c r="G965" s="28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</row>
    <row r="966" spans="3:134">
      <c r="C966"/>
      <c r="D966"/>
      <c r="E966"/>
      <c r="F966"/>
      <c r="G966" s="28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</row>
    <row r="967" spans="3:134">
      <c r="C967"/>
      <c r="D967"/>
      <c r="E967"/>
      <c r="F967"/>
      <c r="G967" s="28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</row>
    <row r="968" spans="3:134">
      <c r="C968"/>
      <c r="D968"/>
      <c r="E968"/>
      <c r="F968"/>
      <c r="G968" s="28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</row>
    <row r="969" spans="3:134">
      <c r="C969"/>
      <c r="D969"/>
      <c r="E969"/>
      <c r="F969"/>
      <c r="G969" s="28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</row>
    <row r="970" spans="3:134">
      <c r="C970"/>
      <c r="D970"/>
      <c r="E970"/>
      <c r="F970"/>
      <c r="G970" s="28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</row>
    <row r="971" spans="3:134">
      <c r="C971"/>
      <c r="D971"/>
      <c r="E971"/>
      <c r="F971"/>
      <c r="G971" s="28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</row>
    <row r="972" spans="3:134">
      <c r="C972"/>
      <c r="D972"/>
      <c r="E972"/>
      <c r="F972"/>
      <c r="G972" s="28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</row>
    <row r="973" spans="3:134">
      <c r="C973"/>
      <c r="D973"/>
      <c r="E973"/>
      <c r="F973"/>
      <c r="G973" s="28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</row>
    <row r="974" spans="3:134">
      <c r="C974"/>
      <c r="D974"/>
      <c r="E974"/>
      <c r="F974"/>
      <c r="G974" s="28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</row>
    <row r="975" spans="3:134">
      <c r="C975"/>
      <c r="D975"/>
      <c r="E975"/>
      <c r="F975"/>
      <c r="G975" s="28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</row>
    <row r="976" spans="3:134">
      <c r="C976"/>
      <c r="D976"/>
      <c r="E976"/>
      <c r="F976"/>
      <c r="G976" s="28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</row>
    <row r="977" spans="3:134">
      <c r="C977"/>
      <c r="D977"/>
      <c r="E977"/>
      <c r="F977"/>
      <c r="G977" s="28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</row>
    <row r="978" spans="3:134">
      <c r="C978"/>
      <c r="D978"/>
      <c r="E978"/>
      <c r="F978"/>
      <c r="G978" s="28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</row>
    <row r="979" spans="3:134">
      <c r="C979"/>
      <c r="D979"/>
      <c r="E979"/>
      <c r="F979"/>
      <c r="G979" s="28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</row>
    <row r="980" spans="3:134">
      <c r="C980"/>
      <c r="D980"/>
      <c r="E980"/>
      <c r="F980"/>
      <c r="G980" s="28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</row>
    <row r="981" spans="3:134">
      <c r="C981"/>
      <c r="D981"/>
      <c r="E981"/>
      <c r="F981"/>
      <c r="G981" s="28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</row>
    <row r="982" spans="3:134">
      <c r="C982"/>
      <c r="D982"/>
      <c r="E982"/>
      <c r="F982"/>
      <c r="G982" s="28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</row>
    <row r="983" spans="3:134">
      <c r="C983"/>
      <c r="D983"/>
      <c r="E983"/>
      <c r="F983"/>
      <c r="G983" s="28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</row>
    <row r="984" spans="3:134">
      <c r="C984"/>
      <c r="D984"/>
      <c r="E984"/>
      <c r="F984"/>
      <c r="G984" s="28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</row>
    <row r="985" spans="3:134">
      <c r="C985"/>
      <c r="D985"/>
      <c r="E985"/>
      <c r="F985"/>
      <c r="G985" s="28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</row>
    <row r="986" spans="3:134">
      <c r="C986"/>
      <c r="D986"/>
      <c r="E986"/>
      <c r="F986"/>
      <c r="G986" s="28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</row>
    <row r="987" spans="3:134">
      <c r="C987"/>
      <c r="D987"/>
      <c r="E987"/>
      <c r="F987"/>
      <c r="G987" s="28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</row>
    <row r="988" spans="3:134">
      <c r="C988"/>
      <c r="D988"/>
      <c r="E988"/>
      <c r="F988"/>
      <c r="G988" s="28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</row>
    <row r="989" spans="3:134">
      <c r="C989"/>
      <c r="D989"/>
      <c r="E989"/>
      <c r="F989"/>
      <c r="G989" s="28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</row>
    <row r="990" spans="3:134">
      <c r="C990"/>
      <c r="D990"/>
      <c r="E990"/>
      <c r="F990"/>
      <c r="G990" s="28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</row>
    <row r="991" spans="3:134">
      <c r="C991"/>
      <c r="D991"/>
      <c r="E991"/>
      <c r="F991"/>
      <c r="G991" s="28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</row>
    <row r="992" spans="3:134">
      <c r="C992"/>
      <c r="D992"/>
      <c r="E992"/>
      <c r="F992"/>
      <c r="G992" s="28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</row>
    <row r="993" spans="3:134">
      <c r="C993"/>
      <c r="D993"/>
      <c r="E993"/>
      <c r="F993"/>
      <c r="G993" s="28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</row>
    <row r="994" spans="3:134">
      <c r="C994"/>
      <c r="D994"/>
      <c r="E994"/>
      <c r="F994"/>
      <c r="G994" s="28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</row>
    <row r="995" spans="3:134">
      <c r="C995"/>
      <c r="D995"/>
      <c r="E995"/>
      <c r="F995"/>
      <c r="G995" s="28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</row>
    <row r="996" spans="3:134">
      <c r="C996"/>
      <c r="D996"/>
      <c r="E996"/>
      <c r="F996"/>
      <c r="G996" s="28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</row>
    <row r="997" spans="3:134">
      <c r="C997"/>
      <c r="D997"/>
      <c r="E997"/>
      <c r="F997"/>
      <c r="G997" s="28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</row>
    <row r="998" spans="3:134">
      <c r="C998"/>
      <c r="D998"/>
      <c r="E998"/>
      <c r="F998"/>
      <c r="G998" s="28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</row>
    <row r="999" spans="3:134">
      <c r="C999"/>
      <c r="D999"/>
      <c r="E999"/>
      <c r="F999"/>
      <c r="G999" s="28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</row>
    <row r="1000" spans="3:134">
      <c r="C1000"/>
      <c r="D1000"/>
      <c r="E1000"/>
      <c r="F1000"/>
      <c r="G1000" s="28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</row>
    <row r="1001" spans="3:134">
      <c r="C1001"/>
      <c r="D1001"/>
      <c r="E1001"/>
      <c r="F1001"/>
      <c r="G1001" s="28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</row>
    <row r="1002" spans="3:134">
      <c r="C1002"/>
      <c r="D1002"/>
      <c r="E1002"/>
      <c r="F1002"/>
      <c r="G1002" s="28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</row>
    <row r="1003" spans="3:134">
      <c r="C1003"/>
      <c r="D1003"/>
      <c r="E1003"/>
      <c r="F1003"/>
      <c r="G1003" s="28"/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</row>
    <row r="1004" spans="3:134">
      <c r="C1004"/>
      <c r="D1004"/>
      <c r="E1004"/>
      <c r="F1004"/>
      <c r="G1004" s="28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</row>
    <row r="1005" spans="3:134">
      <c r="C1005"/>
      <c r="D1005"/>
      <c r="E1005"/>
      <c r="F1005"/>
      <c r="G1005" s="28"/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</row>
    <row r="1006" spans="3:134">
      <c r="C1006"/>
      <c r="D1006"/>
      <c r="E1006"/>
      <c r="F1006"/>
      <c r="G1006" s="28"/>
      <c r="H1006" s="49"/>
      <c r="I1006" s="49"/>
      <c r="J1006" s="49"/>
      <c r="K1006" s="49"/>
      <c r="L1006" s="49"/>
      <c r="M1006" s="49"/>
      <c r="N1006" s="49"/>
      <c r="O1006" s="49"/>
      <c r="P1006" s="49"/>
      <c r="Q1006" s="49"/>
      <c r="R1006" s="49"/>
      <c r="S1006" s="49"/>
      <c r="T1006" s="49"/>
      <c r="U1006" s="49"/>
      <c r="V1006" s="49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</row>
    <row r="1007" spans="3:134">
      <c r="C1007"/>
      <c r="D1007"/>
      <c r="E1007"/>
      <c r="F1007"/>
      <c r="G1007" s="28"/>
      <c r="H1007" s="49"/>
      <c r="I1007" s="49"/>
      <c r="J1007" s="49"/>
      <c r="K1007" s="49"/>
      <c r="L1007" s="49"/>
      <c r="M1007" s="49"/>
      <c r="N1007" s="49"/>
      <c r="O1007" s="49"/>
      <c r="P1007" s="49"/>
      <c r="Q1007" s="49"/>
      <c r="R1007" s="49"/>
      <c r="S1007" s="49"/>
      <c r="T1007" s="49"/>
      <c r="U1007" s="49"/>
      <c r="V1007" s="49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</row>
    <row r="1008" spans="3:134">
      <c r="C1008"/>
      <c r="D1008"/>
      <c r="E1008"/>
      <c r="F1008"/>
      <c r="G1008" s="28"/>
      <c r="H1008" s="49"/>
      <c r="I1008" s="49"/>
      <c r="J1008" s="49"/>
      <c r="K1008" s="49"/>
      <c r="L1008" s="49"/>
      <c r="M1008" s="49"/>
      <c r="N1008" s="49"/>
      <c r="O1008" s="49"/>
      <c r="P1008" s="49"/>
      <c r="Q1008" s="49"/>
      <c r="R1008" s="49"/>
      <c r="S1008" s="49"/>
      <c r="T1008" s="49"/>
      <c r="U1008" s="49"/>
      <c r="V1008" s="49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</row>
    <row r="1009" spans="3:134">
      <c r="C1009"/>
      <c r="D1009"/>
      <c r="E1009"/>
      <c r="F1009"/>
      <c r="G1009" s="28"/>
      <c r="H1009" s="49"/>
      <c r="I1009" s="49"/>
      <c r="J1009" s="49"/>
      <c r="K1009" s="49"/>
      <c r="L1009" s="49"/>
      <c r="M1009" s="49"/>
      <c r="N1009" s="49"/>
      <c r="O1009" s="49"/>
      <c r="P1009" s="49"/>
      <c r="Q1009" s="49"/>
      <c r="R1009" s="49"/>
      <c r="S1009" s="49"/>
      <c r="T1009" s="49"/>
      <c r="U1009" s="49"/>
      <c r="V1009" s="4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</row>
    <row r="1010" spans="3:134">
      <c r="C1010"/>
      <c r="D1010"/>
      <c r="E1010"/>
      <c r="F1010"/>
      <c r="G1010" s="28"/>
      <c r="H1010" s="49"/>
      <c r="I1010" s="49"/>
      <c r="J1010" s="49"/>
      <c r="K1010" s="49"/>
      <c r="L1010" s="49"/>
      <c r="M1010" s="49"/>
      <c r="N1010" s="49"/>
      <c r="O1010" s="49"/>
      <c r="P1010" s="49"/>
      <c r="Q1010" s="49"/>
      <c r="R1010" s="49"/>
      <c r="S1010" s="49"/>
      <c r="T1010" s="49"/>
      <c r="U1010" s="49"/>
      <c r="V1010" s="49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</row>
    <row r="1011" spans="3:134">
      <c r="C1011"/>
      <c r="D1011"/>
      <c r="E1011"/>
      <c r="F1011"/>
      <c r="G1011" s="28"/>
      <c r="H1011" s="49"/>
      <c r="I1011" s="49"/>
      <c r="J1011" s="49"/>
      <c r="K1011" s="49"/>
      <c r="L1011" s="49"/>
      <c r="M1011" s="49"/>
      <c r="N1011" s="49"/>
      <c r="O1011" s="49"/>
      <c r="P1011" s="49"/>
      <c r="Q1011" s="49"/>
      <c r="R1011" s="49"/>
      <c r="S1011" s="49"/>
      <c r="T1011" s="49"/>
      <c r="U1011" s="49"/>
      <c r="V1011" s="49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</row>
    <row r="1012" spans="3:134">
      <c r="C1012"/>
      <c r="D1012"/>
      <c r="E1012"/>
      <c r="F1012"/>
      <c r="G1012" s="28"/>
      <c r="H1012" s="49"/>
      <c r="I1012" s="49"/>
      <c r="J1012" s="49"/>
      <c r="K1012" s="49"/>
      <c r="L1012" s="49"/>
      <c r="M1012" s="49"/>
      <c r="N1012" s="49"/>
      <c r="O1012" s="49"/>
      <c r="P1012" s="49"/>
      <c r="Q1012" s="49"/>
      <c r="R1012" s="49"/>
      <c r="S1012" s="49"/>
      <c r="T1012" s="49"/>
      <c r="U1012" s="49"/>
      <c r="V1012" s="49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</row>
    <row r="1013" spans="3:134">
      <c r="C1013"/>
      <c r="D1013"/>
      <c r="E1013"/>
      <c r="F1013"/>
      <c r="G1013" s="28"/>
      <c r="H1013" s="49"/>
      <c r="I1013" s="49"/>
      <c r="J1013" s="49"/>
      <c r="K1013" s="49"/>
      <c r="L1013" s="49"/>
      <c r="M1013" s="49"/>
      <c r="N1013" s="49"/>
      <c r="O1013" s="49"/>
      <c r="P1013" s="49"/>
      <c r="Q1013" s="49"/>
      <c r="R1013" s="49"/>
      <c r="S1013" s="49"/>
      <c r="T1013" s="49"/>
      <c r="U1013" s="49"/>
      <c r="V1013" s="49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</row>
    <row r="1014" spans="3:134">
      <c r="C1014"/>
      <c r="D1014"/>
      <c r="E1014"/>
      <c r="F1014"/>
      <c r="G1014" s="28"/>
      <c r="H1014" s="49"/>
      <c r="I1014" s="49"/>
      <c r="J1014" s="49"/>
      <c r="K1014" s="49"/>
      <c r="L1014" s="49"/>
      <c r="M1014" s="49"/>
      <c r="N1014" s="49"/>
      <c r="O1014" s="49"/>
      <c r="P1014" s="49"/>
      <c r="Q1014" s="49"/>
      <c r="R1014" s="49"/>
      <c r="S1014" s="49"/>
      <c r="T1014" s="49"/>
      <c r="U1014" s="49"/>
      <c r="V1014" s="49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</row>
    <row r="1015" spans="3:134">
      <c r="C1015"/>
      <c r="D1015"/>
      <c r="E1015"/>
      <c r="F1015"/>
      <c r="G1015" s="28"/>
      <c r="H1015" s="49"/>
      <c r="I1015" s="49"/>
      <c r="J1015" s="49"/>
      <c r="K1015" s="49"/>
      <c r="L1015" s="49"/>
      <c r="M1015" s="49"/>
      <c r="N1015" s="49"/>
      <c r="O1015" s="49"/>
      <c r="P1015" s="49"/>
      <c r="Q1015" s="49"/>
      <c r="R1015" s="49"/>
      <c r="S1015" s="49"/>
      <c r="T1015" s="49"/>
      <c r="U1015" s="49"/>
      <c r="V1015" s="49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</row>
    <row r="1016" spans="3:134">
      <c r="C1016"/>
      <c r="D1016"/>
      <c r="E1016"/>
      <c r="F1016"/>
      <c r="G1016" s="28"/>
      <c r="H1016" s="49"/>
      <c r="I1016" s="49"/>
      <c r="J1016" s="49"/>
      <c r="K1016" s="49"/>
      <c r="L1016" s="49"/>
      <c r="M1016" s="49"/>
      <c r="N1016" s="49"/>
      <c r="O1016" s="49"/>
      <c r="P1016" s="49"/>
      <c r="Q1016" s="49"/>
      <c r="R1016" s="49"/>
      <c r="S1016" s="49"/>
      <c r="T1016" s="49"/>
      <c r="U1016" s="49"/>
      <c r="V1016" s="49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</row>
    <row r="1017" spans="3:134">
      <c r="C1017"/>
      <c r="D1017"/>
      <c r="E1017"/>
      <c r="F1017"/>
      <c r="G1017" s="28"/>
      <c r="H1017" s="49"/>
      <c r="I1017" s="49"/>
      <c r="J1017" s="49"/>
      <c r="K1017" s="49"/>
      <c r="L1017" s="49"/>
      <c r="M1017" s="49"/>
      <c r="N1017" s="49"/>
      <c r="O1017" s="49"/>
      <c r="P1017" s="49"/>
      <c r="Q1017" s="49"/>
      <c r="R1017" s="49"/>
      <c r="S1017" s="49"/>
      <c r="T1017" s="49"/>
      <c r="U1017" s="49"/>
      <c r="V1017" s="49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</row>
    <row r="1018" spans="3:134">
      <c r="C1018"/>
      <c r="D1018"/>
      <c r="E1018"/>
      <c r="F1018"/>
      <c r="G1018" s="28"/>
      <c r="H1018" s="49"/>
      <c r="I1018" s="49"/>
      <c r="J1018" s="49"/>
      <c r="K1018" s="49"/>
      <c r="L1018" s="49"/>
      <c r="M1018" s="49"/>
      <c r="N1018" s="49"/>
      <c r="O1018" s="49"/>
      <c r="P1018" s="49"/>
      <c r="Q1018" s="49"/>
      <c r="R1018" s="49"/>
      <c r="S1018" s="49"/>
      <c r="T1018" s="49"/>
      <c r="U1018" s="49"/>
      <c r="V1018" s="49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</row>
    <row r="1019" spans="3:134">
      <c r="C1019"/>
      <c r="D1019"/>
      <c r="E1019"/>
      <c r="F1019"/>
      <c r="G1019" s="28"/>
      <c r="H1019" s="49"/>
      <c r="I1019" s="49"/>
      <c r="J1019" s="49"/>
      <c r="K1019" s="49"/>
      <c r="L1019" s="49"/>
      <c r="M1019" s="49"/>
      <c r="N1019" s="49"/>
      <c r="O1019" s="49"/>
      <c r="P1019" s="49"/>
      <c r="Q1019" s="49"/>
      <c r="R1019" s="49"/>
      <c r="S1019" s="49"/>
      <c r="T1019" s="49"/>
      <c r="U1019" s="49"/>
      <c r="V1019" s="4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</row>
    <row r="1020" spans="3:134">
      <c r="C1020"/>
      <c r="D1020"/>
      <c r="E1020"/>
      <c r="F1020"/>
      <c r="G1020" s="28"/>
      <c r="H1020" s="49"/>
      <c r="I1020" s="49"/>
      <c r="J1020" s="49"/>
      <c r="K1020" s="49"/>
      <c r="L1020" s="49"/>
      <c r="M1020" s="49"/>
      <c r="N1020" s="49"/>
      <c r="O1020" s="49"/>
      <c r="P1020" s="49"/>
      <c r="Q1020" s="49"/>
      <c r="R1020" s="49"/>
      <c r="S1020" s="49"/>
      <c r="T1020" s="49"/>
      <c r="U1020" s="49"/>
      <c r="V1020" s="49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</row>
    <row r="1021" spans="3:134">
      <c r="C1021"/>
      <c r="D1021"/>
      <c r="E1021"/>
      <c r="F1021"/>
      <c r="G1021" s="28"/>
      <c r="H1021" s="49"/>
      <c r="I1021" s="49"/>
      <c r="J1021" s="49"/>
      <c r="K1021" s="49"/>
      <c r="L1021" s="49"/>
      <c r="M1021" s="49"/>
      <c r="N1021" s="49"/>
      <c r="O1021" s="49"/>
      <c r="P1021" s="49"/>
      <c r="Q1021" s="49"/>
      <c r="R1021" s="49"/>
      <c r="S1021" s="49"/>
      <c r="T1021" s="49"/>
      <c r="U1021" s="49"/>
      <c r="V1021" s="49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</row>
    <row r="1022" spans="3:134">
      <c r="C1022"/>
      <c r="D1022"/>
      <c r="E1022"/>
      <c r="F1022"/>
      <c r="G1022" s="28"/>
      <c r="H1022" s="49"/>
      <c r="I1022" s="49"/>
      <c r="J1022" s="49"/>
      <c r="K1022" s="49"/>
      <c r="L1022" s="49"/>
      <c r="M1022" s="49"/>
      <c r="N1022" s="49"/>
      <c r="O1022" s="49"/>
      <c r="P1022" s="49"/>
      <c r="Q1022" s="49"/>
      <c r="R1022" s="49"/>
      <c r="S1022" s="49"/>
      <c r="T1022" s="49"/>
      <c r="U1022" s="49"/>
      <c r="V1022" s="49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</row>
    <row r="1023" spans="3:134">
      <c r="C1023"/>
      <c r="D1023"/>
      <c r="E1023"/>
      <c r="F1023"/>
      <c r="G1023" s="28"/>
      <c r="H1023" s="49"/>
      <c r="I1023" s="49"/>
      <c r="J1023" s="49"/>
      <c r="K1023" s="49"/>
      <c r="L1023" s="49"/>
      <c r="M1023" s="49"/>
      <c r="N1023" s="49"/>
      <c r="O1023" s="49"/>
      <c r="P1023" s="49"/>
      <c r="Q1023" s="49"/>
      <c r="R1023" s="49"/>
      <c r="S1023" s="49"/>
      <c r="T1023" s="49"/>
      <c r="U1023" s="49"/>
      <c r="V1023" s="49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</row>
    <row r="1024" spans="3:134">
      <c r="C1024"/>
      <c r="D1024"/>
      <c r="E1024"/>
      <c r="F1024"/>
      <c r="G1024" s="28"/>
      <c r="H1024" s="49"/>
      <c r="I1024" s="49"/>
      <c r="J1024" s="49"/>
      <c r="K1024" s="49"/>
      <c r="L1024" s="49"/>
      <c r="M1024" s="49"/>
      <c r="N1024" s="49"/>
      <c r="O1024" s="49"/>
      <c r="P1024" s="49"/>
      <c r="Q1024" s="49"/>
      <c r="R1024" s="49"/>
      <c r="S1024" s="49"/>
      <c r="T1024" s="49"/>
      <c r="U1024" s="49"/>
      <c r="V1024" s="49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</row>
    <row r="1025" spans="3:134">
      <c r="C1025"/>
      <c r="D1025"/>
      <c r="E1025"/>
      <c r="F1025"/>
      <c r="G1025" s="28"/>
      <c r="H1025" s="49"/>
      <c r="I1025" s="49"/>
      <c r="J1025" s="49"/>
      <c r="K1025" s="49"/>
      <c r="L1025" s="49"/>
      <c r="M1025" s="49"/>
      <c r="N1025" s="49"/>
      <c r="O1025" s="49"/>
      <c r="P1025" s="49"/>
      <c r="Q1025" s="49"/>
      <c r="R1025" s="49"/>
      <c r="S1025" s="49"/>
      <c r="T1025" s="49"/>
      <c r="U1025" s="49"/>
      <c r="V1025" s="49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</row>
    <row r="1026" spans="3:134">
      <c r="C1026"/>
      <c r="D1026"/>
      <c r="E1026"/>
      <c r="F1026"/>
      <c r="G1026" s="28"/>
      <c r="H1026" s="49"/>
      <c r="I1026" s="49"/>
      <c r="J1026" s="49"/>
      <c r="K1026" s="49"/>
      <c r="L1026" s="49"/>
      <c r="M1026" s="49"/>
      <c r="N1026" s="49"/>
      <c r="O1026" s="49"/>
      <c r="P1026" s="49"/>
      <c r="Q1026" s="49"/>
      <c r="R1026" s="49"/>
      <c r="S1026" s="49"/>
      <c r="T1026" s="49"/>
      <c r="U1026" s="49"/>
      <c r="V1026" s="49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</row>
    <row r="1027" spans="3:134">
      <c r="C1027"/>
      <c r="D1027"/>
      <c r="E1027"/>
      <c r="F1027"/>
      <c r="G1027" s="28"/>
      <c r="H1027" s="49"/>
      <c r="I1027" s="49"/>
      <c r="J1027" s="49"/>
      <c r="K1027" s="49"/>
      <c r="L1027" s="49"/>
      <c r="M1027" s="49"/>
      <c r="N1027" s="49"/>
      <c r="O1027" s="49"/>
      <c r="P1027" s="49"/>
      <c r="Q1027" s="49"/>
      <c r="R1027" s="49"/>
      <c r="S1027" s="49"/>
      <c r="T1027" s="49"/>
      <c r="U1027" s="49"/>
      <c r="V1027" s="49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</row>
    <row r="1028" spans="3:134">
      <c r="C1028"/>
      <c r="D1028"/>
      <c r="E1028"/>
      <c r="F1028"/>
      <c r="G1028" s="28"/>
      <c r="H1028" s="49"/>
      <c r="I1028" s="49"/>
      <c r="J1028" s="49"/>
      <c r="K1028" s="49"/>
      <c r="L1028" s="49"/>
      <c r="M1028" s="49"/>
      <c r="N1028" s="49"/>
      <c r="O1028" s="49"/>
      <c r="P1028" s="49"/>
      <c r="Q1028" s="49"/>
      <c r="R1028" s="49"/>
      <c r="S1028" s="49"/>
      <c r="T1028" s="49"/>
      <c r="U1028" s="49"/>
      <c r="V1028" s="49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</row>
    <row r="1029" spans="3:134">
      <c r="C1029"/>
      <c r="D1029"/>
      <c r="E1029"/>
      <c r="F1029"/>
      <c r="G1029" s="28"/>
      <c r="H1029" s="49"/>
      <c r="I1029" s="49"/>
      <c r="J1029" s="49"/>
      <c r="K1029" s="49"/>
      <c r="L1029" s="49"/>
      <c r="M1029" s="49"/>
      <c r="N1029" s="49"/>
      <c r="O1029" s="49"/>
      <c r="P1029" s="49"/>
      <c r="Q1029" s="49"/>
      <c r="R1029" s="49"/>
      <c r="S1029" s="49"/>
      <c r="T1029" s="49"/>
      <c r="U1029" s="49"/>
      <c r="V1029" s="4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</row>
    <row r="1030" spans="3:134">
      <c r="C1030"/>
      <c r="D1030"/>
      <c r="E1030"/>
      <c r="F1030"/>
      <c r="G1030" s="28"/>
      <c r="H1030" s="49"/>
      <c r="I1030" s="49"/>
      <c r="J1030" s="49"/>
      <c r="K1030" s="49"/>
      <c r="L1030" s="49"/>
      <c r="M1030" s="49"/>
      <c r="N1030" s="49"/>
      <c r="O1030" s="49"/>
      <c r="P1030" s="49"/>
      <c r="Q1030" s="49"/>
      <c r="R1030" s="49"/>
      <c r="S1030" s="49"/>
      <c r="T1030" s="49"/>
      <c r="U1030" s="49"/>
      <c r="V1030" s="49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</row>
    <row r="1031" spans="3:134">
      <c r="C1031"/>
      <c r="D1031"/>
      <c r="E1031"/>
      <c r="F1031"/>
      <c r="G1031" s="28"/>
      <c r="H1031" s="49"/>
      <c r="I1031" s="49"/>
      <c r="J1031" s="49"/>
      <c r="K1031" s="49"/>
      <c r="L1031" s="49"/>
      <c r="M1031" s="49"/>
      <c r="N1031" s="49"/>
      <c r="O1031" s="49"/>
      <c r="P1031" s="49"/>
      <c r="Q1031" s="49"/>
      <c r="R1031" s="49"/>
      <c r="S1031" s="49"/>
      <c r="T1031" s="49"/>
      <c r="U1031" s="49"/>
      <c r="V1031" s="49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</row>
    <row r="1032" spans="3:134">
      <c r="C1032"/>
      <c r="D1032"/>
      <c r="E1032"/>
      <c r="F1032"/>
      <c r="G1032" s="28"/>
      <c r="H1032" s="49"/>
      <c r="I1032" s="49"/>
      <c r="J1032" s="49"/>
      <c r="K1032" s="49"/>
      <c r="L1032" s="49"/>
      <c r="M1032" s="49"/>
      <c r="N1032" s="49"/>
      <c r="O1032" s="49"/>
      <c r="P1032" s="49"/>
      <c r="Q1032" s="49"/>
      <c r="R1032" s="49"/>
      <c r="S1032" s="49"/>
      <c r="T1032" s="49"/>
      <c r="U1032" s="49"/>
      <c r="V1032" s="49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</row>
    <row r="1033" spans="3:134">
      <c r="C1033"/>
      <c r="D1033"/>
      <c r="E1033"/>
      <c r="F1033"/>
      <c r="G1033" s="28"/>
      <c r="H1033" s="49"/>
      <c r="I1033" s="49"/>
      <c r="J1033" s="49"/>
      <c r="K1033" s="49"/>
      <c r="L1033" s="49"/>
      <c r="M1033" s="49"/>
      <c r="N1033" s="49"/>
      <c r="O1033" s="49"/>
      <c r="P1033" s="49"/>
      <c r="Q1033" s="49"/>
      <c r="R1033" s="49"/>
      <c r="S1033" s="49"/>
      <c r="T1033" s="49"/>
      <c r="U1033" s="49"/>
      <c r="V1033" s="49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</row>
    <row r="1034" spans="3:134">
      <c r="C1034"/>
      <c r="D1034"/>
      <c r="E1034"/>
      <c r="F1034"/>
      <c r="G1034" s="28"/>
      <c r="H1034" s="49"/>
      <c r="I1034" s="49"/>
      <c r="J1034" s="49"/>
      <c r="K1034" s="49"/>
      <c r="L1034" s="49"/>
      <c r="M1034" s="49"/>
      <c r="N1034" s="49"/>
      <c r="O1034" s="49"/>
      <c r="P1034" s="49"/>
      <c r="Q1034" s="49"/>
      <c r="R1034" s="49"/>
      <c r="S1034" s="49"/>
      <c r="T1034" s="49"/>
      <c r="U1034" s="49"/>
      <c r="V1034" s="49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</row>
    <row r="1035" spans="3:134">
      <c r="C1035"/>
      <c r="D1035"/>
      <c r="E1035"/>
      <c r="F1035"/>
      <c r="G1035" s="28"/>
      <c r="H1035" s="49"/>
      <c r="I1035" s="49"/>
      <c r="J1035" s="49"/>
      <c r="K1035" s="49"/>
      <c r="L1035" s="49"/>
      <c r="M1035" s="49"/>
      <c r="N1035" s="49"/>
      <c r="O1035" s="49"/>
      <c r="P1035" s="49"/>
      <c r="Q1035" s="49"/>
      <c r="R1035" s="49"/>
      <c r="S1035" s="49"/>
      <c r="T1035" s="49"/>
      <c r="U1035" s="49"/>
      <c r="V1035" s="49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</row>
    <row r="1036" spans="3:134">
      <c r="C1036"/>
      <c r="D1036"/>
      <c r="E1036"/>
      <c r="F1036"/>
      <c r="G1036" s="28"/>
      <c r="H1036" s="49"/>
      <c r="I1036" s="49"/>
      <c r="J1036" s="49"/>
      <c r="K1036" s="49"/>
      <c r="L1036" s="49"/>
      <c r="M1036" s="49"/>
      <c r="N1036" s="49"/>
      <c r="O1036" s="49"/>
      <c r="P1036" s="49"/>
      <c r="Q1036" s="49"/>
      <c r="R1036" s="49"/>
      <c r="S1036" s="49"/>
      <c r="T1036" s="49"/>
      <c r="U1036" s="49"/>
      <c r="V1036" s="49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</row>
    <row r="1037" spans="3:134">
      <c r="C1037"/>
      <c r="D1037"/>
      <c r="E1037"/>
      <c r="F1037"/>
      <c r="G1037" s="28"/>
      <c r="H1037" s="49"/>
      <c r="I1037" s="49"/>
      <c r="J1037" s="49"/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  <c r="U1037" s="49"/>
      <c r="V1037" s="49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</row>
    <row r="1038" spans="3:134">
      <c r="C1038"/>
      <c r="D1038"/>
      <c r="E1038"/>
      <c r="F1038"/>
      <c r="G1038" s="28"/>
      <c r="H1038" s="49"/>
      <c r="I1038" s="49"/>
      <c r="J1038" s="49"/>
      <c r="K1038" s="49"/>
      <c r="L1038" s="49"/>
      <c r="M1038" s="49"/>
      <c r="N1038" s="49"/>
      <c r="O1038" s="49"/>
      <c r="P1038" s="49"/>
      <c r="Q1038" s="49"/>
      <c r="R1038" s="49"/>
      <c r="S1038" s="49"/>
      <c r="T1038" s="49"/>
      <c r="U1038" s="49"/>
      <c r="V1038" s="49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</row>
    <row r="1039" spans="3:134">
      <c r="C1039"/>
      <c r="D1039"/>
      <c r="E1039"/>
      <c r="F1039"/>
      <c r="G1039" s="28"/>
      <c r="H1039" s="49"/>
      <c r="I1039" s="49"/>
      <c r="J1039" s="49"/>
      <c r="K1039" s="49"/>
      <c r="L1039" s="49"/>
      <c r="M1039" s="49"/>
      <c r="N1039" s="49"/>
      <c r="O1039" s="49"/>
      <c r="P1039" s="49"/>
      <c r="Q1039" s="49"/>
      <c r="R1039" s="49"/>
      <c r="S1039" s="49"/>
      <c r="T1039" s="49"/>
      <c r="U1039" s="49"/>
      <c r="V1039" s="4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</row>
    <row r="1040" spans="3:134">
      <c r="C1040"/>
      <c r="D1040"/>
      <c r="E1040"/>
      <c r="F1040"/>
      <c r="G1040" s="28"/>
      <c r="H1040" s="49"/>
      <c r="I1040" s="49"/>
      <c r="J1040" s="49"/>
      <c r="K1040" s="49"/>
      <c r="L1040" s="49"/>
      <c r="M1040" s="49"/>
      <c r="N1040" s="49"/>
      <c r="O1040" s="49"/>
      <c r="P1040" s="49"/>
      <c r="Q1040" s="49"/>
      <c r="R1040" s="49"/>
      <c r="S1040" s="49"/>
      <c r="T1040" s="49"/>
      <c r="U1040" s="49"/>
      <c r="V1040" s="49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</row>
    <row r="1041" spans="3:134">
      <c r="C1041"/>
      <c r="D1041"/>
      <c r="E1041"/>
      <c r="F1041"/>
      <c r="G1041" s="28"/>
      <c r="H1041" s="49"/>
      <c r="I1041" s="49"/>
      <c r="J1041" s="49"/>
      <c r="K1041" s="49"/>
      <c r="L1041" s="49"/>
      <c r="M1041" s="49"/>
      <c r="N1041" s="49"/>
      <c r="O1041" s="49"/>
      <c r="P1041" s="49"/>
      <c r="Q1041" s="49"/>
      <c r="R1041" s="49"/>
      <c r="S1041" s="49"/>
      <c r="T1041" s="49"/>
      <c r="U1041" s="49"/>
      <c r="V1041" s="49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</row>
    <row r="1042" spans="3:134">
      <c r="C1042"/>
      <c r="D1042"/>
      <c r="E1042"/>
      <c r="F1042"/>
      <c r="G1042" s="28"/>
      <c r="H1042" s="49"/>
      <c r="I1042" s="49"/>
      <c r="J1042" s="49"/>
      <c r="K1042" s="49"/>
      <c r="L1042" s="49"/>
      <c r="M1042" s="49"/>
      <c r="N1042" s="49"/>
      <c r="O1042" s="49"/>
      <c r="P1042" s="49"/>
      <c r="Q1042" s="49"/>
      <c r="R1042" s="49"/>
      <c r="S1042" s="49"/>
      <c r="T1042" s="49"/>
      <c r="U1042" s="49"/>
      <c r="V1042" s="49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</row>
    <row r="1043" spans="3:134">
      <c r="C1043"/>
      <c r="D1043"/>
      <c r="E1043"/>
      <c r="F1043"/>
      <c r="G1043" s="28"/>
      <c r="H1043" s="49"/>
      <c r="I1043" s="49"/>
      <c r="J1043" s="49"/>
      <c r="K1043" s="49"/>
      <c r="L1043" s="49"/>
      <c r="M1043" s="49"/>
      <c r="N1043" s="49"/>
      <c r="O1043" s="49"/>
      <c r="P1043" s="49"/>
      <c r="Q1043" s="49"/>
      <c r="R1043" s="49"/>
      <c r="S1043" s="49"/>
      <c r="T1043" s="49"/>
      <c r="U1043" s="49"/>
      <c r="V1043" s="49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</row>
    <row r="1044" spans="3:134">
      <c r="C1044"/>
      <c r="D1044"/>
      <c r="E1044"/>
      <c r="F1044"/>
      <c r="G1044" s="28"/>
      <c r="H1044" s="49"/>
      <c r="I1044" s="49"/>
      <c r="J1044" s="49"/>
      <c r="K1044" s="49"/>
      <c r="L1044" s="49"/>
      <c r="M1044" s="49"/>
      <c r="N1044" s="49"/>
      <c r="O1044" s="49"/>
      <c r="P1044" s="49"/>
      <c r="Q1044" s="49"/>
      <c r="R1044" s="49"/>
      <c r="S1044" s="49"/>
      <c r="T1044" s="49"/>
      <c r="U1044" s="49"/>
      <c r="V1044" s="49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</row>
    <row r="1045" spans="3:134">
      <c r="C1045"/>
      <c r="D1045"/>
      <c r="E1045"/>
      <c r="F1045"/>
      <c r="G1045" s="28"/>
      <c r="H1045" s="49"/>
      <c r="I1045" s="49"/>
      <c r="J1045" s="49"/>
      <c r="K1045" s="49"/>
      <c r="L1045" s="49"/>
      <c r="M1045" s="49"/>
      <c r="N1045" s="49"/>
      <c r="O1045" s="49"/>
      <c r="P1045" s="49"/>
      <c r="Q1045" s="49"/>
      <c r="R1045" s="49"/>
      <c r="S1045" s="49"/>
      <c r="T1045" s="49"/>
      <c r="U1045" s="49"/>
      <c r="V1045" s="49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</row>
    <row r="1046" spans="3:134">
      <c r="C1046"/>
      <c r="D1046"/>
      <c r="E1046"/>
      <c r="F1046"/>
      <c r="G1046" s="28"/>
      <c r="H1046" s="49"/>
      <c r="I1046" s="49"/>
      <c r="J1046" s="49"/>
      <c r="K1046" s="49"/>
      <c r="L1046" s="49"/>
      <c r="M1046" s="49"/>
      <c r="N1046" s="49"/>
      <c r="O1046" s="49"/>
      <c r="P1046" s="49"/>
      <c r="Q1046" s="49"/>
      <c r="R1046" s="49"/>
      <c r="S1046" s="49"/>
      <c r="T1046" s="49"/>
      <c r="U1046" s="49"/>
      <c r="V1046" s="49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</row>
    <row r="1047" spans="3:134">
      <c r="C1047"/>
      <c r="D1047"/>
      <c r="E1047"/>
      <c r="F1047"/>
      <c r="G1047" s="28"/>
      <c r="H1047" s="49"/>
      <c r="I1047" s="49"/>
      <c r="J1047" s="49"/>
      <c r="K1047" s="49"/>
      <c r="L1047" s="49"/>
      <c r="M1047" s="49"/>
      <c r="N1047" s="49"/>
      <c r="O1047" s="49"/>
      <c r="P1047" s="49"/>
      <c r="Q1047" s="49"/>
      <c r="R1047" s="49"/>
      <c r="S1047" s="49"/>
      <c r="T1047" s="49"/>
      <c r="U1047" s="49"/>
      <c r="V1047" s="49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</row>
    <row r="1048" spans="3:134">
      <c r="C1048"/>
      <c r="D1048"/>
      <c r="E1048"/>
      <c r="F1048"/>
      <c r="G1048" s="28"/>
      <c r="H1048" s="49"/>
      <c r="I1048" s="49"/>
      <c r="J1048" s="49"/>
      <c r="K1048" s="49"/>
      <c r="L1048" s="49"/>
      <c r="M1048" s="49"/>
      <c r="N1048" s="49"/>
      <c r="O1048" s="49"/>
      <c r="P1048" s="49"/>
      <c r="Q1048" s="49"/>
      <c r="R1048" s="49"/>
      <c r="S1048" s="49"/>
      <c r="T1048" s="49"/>
      <c r="U1048" s="49"/>
      <c r="V1048" s="49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</row>
    <row r="1049" spans="3:134">
      <c r="C1049"/>
      <c r="D1049"/>
      <c r="E1049"/>
      <c r="F1049"/>
      <c r="G1049" s="28"/>
      <c r="H1049" s="49"/>
      <c r="I1049" s="49"/>
      <c r="J1049" s="49"/>
      <c r="K1049" s="49"/>
      <c r="L1049" s="49"/>
      <c r="M1049" s="49"/>
      <c r="N1049" s="49"/>
      <c r="O1049" s="49"/>
      <c r="P1049" s="49"/>
      <c r="Q1049" s="49"/>
      <c r="R1049" s="49"/>
      <c r="S1049" s="49"/>
      <c r="T1049" s="49"/>
      <c r="U1049" s="49"/>
      <c r="V1049" s="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</row>
    <row r="1050" spans="3:134">
      <c r="C1050"/>
      <c r="D1050"/>
      <c r="E1050"/>
      <c r="F1050"/>
      <c r="G1050" s="28"/>
      <c r="H1050" s="49"/>
      <c r="I1050" s="49"/>
      <c r="J1050" s="49"/>
      <c r="K1050" s="49"/>
      <c r="L1050" s="49"/>
      <c r="M1050" s="49"/>
      <c r="N1050" s="49"/>
      <c r="O1050" s="49"/>
      <c r="P1050" s="49"/>
      <c r="Q1050" s="49"/>
      <c r="R1050" s="49"/>
      <c r="S1050" s="49"/>
      <c r="T1050" s="49"/>
      <c r="U1050" s="49"/>
      <c r="V1050" s="49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</row>
    <row r="1051" spans="3:134">
      <c r="C1051"/>
      <c r="D1051"/>
      <c r="E1051"/>
      <c r="F1051"/>
      <c r="G1051" s="28"/>
      <c r="H1051" s="49"/>
      <c r="I1051" s="49"/>
      <c r="J1051" s="49"/>
      <c r="K1051" s="49"/>
      <c r="L1051" s="49"/>
      <c r="M1051" s="49"/>
      <c r="N1051" s="49"/>
      <c r="O1051" s="49"/>
      <c r="P1051" s="49"/>
      <c r="Q1051" s="49"/>
      <c r="R1051" s="49"/>
      <c r="S1051" s="49"/>
      <c r="T1051" s="49"/>
      <c r="U1051" s="49"/>
      <c r="V1051" s="49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</row>
    <row r="1052" spans="3:134">
      <c r="C1052"/>
      <c r="D1052"/>
      <c r="E1052"/>
      <c r="F1052"/>
      <c r="G1052" s="28"/>
      <c r="H1052" s="49"/>
      <c r="I1052" s="49"/>
      <c r="J1052" s="49"/>
      <c r="K1052" s="49"/>
      <c r="L1052" s="49"/>
      <c r="M1052" s="49"/>
      <c r="N1052" s="49"/>
      <c r="O1052" s="49"/>
      <c r="P1052" s="49"/>
      <c r="Q1052" s="49"/>
      <c r="R1052" s="49"/>
      <c r="S1052" s="49"/>
      <c r="T1052" s="49"/>
      <c r="U1052" s="49"/>
      <c r="V1052" s="49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</row>
    <row r="1053" spans="3:134">
      <c r="C1053"/>
      <c r="D1053"/>
      <c r="E1053"/>
      <c r="F1053"/>
      <c r="G1053" s="28"/>
      <c r="H1053" s="49"/>
      <c r="I1053" s="49"/>
      <c r="J1053" s="49"/>
      <c r="K1053" s="49"/>
      <c r="L1053" s="49"/>
      <c r="M1053" s="49"/>
      <c r="N1053" s="49"/>
      <c r="O1053" s="49"/>
      <c r="P1053" s="49"/>
      <c r="Q1053" s="49"/>
      <c r="R1053" s="49"/>
      <c r="S1053" s="49"/>
      <c r="T1053" s="49"/>
      <c r="U1053" s="49"/>
      <c r="V1053" s="49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</row>
    <row r="1054" spans="3:134">
      <c r="C1054"/>
      <c r="D1054"/>
      <c r="E1054"/>
      <c r="F1054"/>
      <c r="G1054" s="28"/>
      <c r="H1054" s="49"/>
      <c r="I1054" s="49"/>
      <c r="J1054" s="49"/>
      <c r="K1054" s="49"/>
      <c r="L1054" s="49"/>
      <c r="M1054" s="49"/>
      <c r="N1054" s="49"/>
      <c r="O1054" s="49"/>
      <c r="P1054" s="49"/>
      <c r="Q1054" s="49"/>
      <c r="R1054" s="49"/>
      <c r="S1054" s="49"/>
      <c r="T1054" s="49"/>
      <c r="U1054" s="49"/>
      <c r="V1054" s="49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</row>
    <row r="1055" spans="3:134">
      <c r="C1055"/>
      <c r="D1055"/>
      <c r="E1055"/>
      <c r="F1055"/>
      <c r="G1055" s="28"/>
      <c r="H1055" s="49"/>
      <c r="I1055" s="49"/>
      <c r="J1055" s="49"/>
      <c r="K1055" s="49"/>
      <c r="L1055" s="49"/>
      <c r="M1055" s="49"/>
      <c r="N1055" s="49"/>
      <c r="O1055" s="49"/>
      <c r="P1055" s="49"/>
      <c r="Q1055" s="49"/>
      <c r="R1055" s="49"/>
      <c r="S1055" s="49"/>
      <c r="T1055" s="49"/>
      <c r="U1055" s="49"/>
      <c r="V1055" s="49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</row>
    <row r="1056" spans="3:134">
      <c r="C1056"/>
      <c r="D1056"/>
      <c r="E1056"/>
      <c r="F1056"/>
      <c r="G1056" s="28"/>
      <c r="H1056" s="49"/>
      <c r="I1056" s="49"/>
      <c r="J1056" s="49"/>
      <c r="K1056" s="49"/>
      <c r="L1056" s="49"/>
      <c r="M1056" s="49"/>
      <c r="N1056" s="49"/>
      <c r="O1056" s="49"/>
      <c r="P1056" s="49"/>
      <c r="Q1056" s="49"/>
      <c r="R1056" s="49"/>
      <c r="S1056" s="49"/>
      <c r="T1056" s="49"/>
      <c r="U1056" s="49"/>
      <c r="V1056" s="49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</row>
    <row r="1057" spans="3:134">
      <c r="C1057"/>
      <c r="D1057"/>
      <c r="E1057"/>
      <c r="F1057"/>
      <c r="G1057" s="28"/>
      <c r="H1057" s="49"/>
      <c r="I1057" s="49"/>
      <c r="J1057" s="49"/>
      <c r="K1057" s="49"/>
      <c r="L1057" s="49"/>
      <c r="M1057" s="49"/>
      <c r="N1057" s="49"/>
      <c r="O1057" s="49"/>
      <c r="P1057" s="49"/>
      <c r="Q1057" s="49"/>
      <c r="R1057" s="49"/>
      <c r="S1057" s="49"/>
      <c r="T1057" s="49"/>
      <c r="U1057" s="49"/>
      <c r="V1057" s="49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</row>
    <row r="1058" spans="3:134">
      <c r="C1058"/>
      <c r="D1058"/>
      <c r="E1058"/>
      <c r="F1058"/>
      <c r="G1058" s="28"/>
      <c r="H1058" s="49"/>
      <c r="I1058" s="49"/>
      <c r="J1058" s="49"/>
      <c r="K1058" s="49"/>
      <c r="L1058" s="49"/>
      <c r="M1058" s="49"/>
      <c r="N1058" s="49"/>
      <c r="O1058" s="49"/>
      <c r="P1058" s="49"/>
      <c r="Q1058" s="49"/>
      <c r="R1058" s="49"/>
      <c r="S1058" s="49"/>
      <c r="T1058" s="49"/>
      <c r="U1058" s="49"/>
      <c r="V1058" s="49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</row>
    <row r="1059" spans="3:134">
      <c r="C1059"/>
      <c r="D1059"/>
      <c r="E1059"/>
      <c r="F1059"/>
      <c r="G1059" s="28"/>
      <c r="H1059" s="49"/>
      <c r="I1059" s="49"/>
      <c r="J1059" s="49"/>
      <c r="K1059" s="49"/>
      <c r="L1059" s="49"/>
      <c r="M1059" s="49"/>
      <c r="N1059" s="49"/>
      <c r="O1059" s="49"/>
      <c r="P1059" s="49"/>
      <c r="Q1059" s="49"/>
      <c r="R1059" s="49"/>
      <c r="S1059" s="49"/>
      <c r="T1059" s="49"/>
      <c r="U1059" s="49"/>
      <c r="V1059" s="4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</row>
    <row r="1060" spans="3:134">
      <c r="C1060"/>
      <c r="D1060"/>
      <c r="E1060"/>
      <c r="F1060"/>
      <c r="G1060" s="28"/>
      <c r="H1060" s="49"/>
      <c r="I1060" s="49"/>
      <c r="J1060" s="49"/>
      <c r="K1060" s="49"/>
      <c r="L1060" s="49"/>
      <c r="M1060" s="49"/>
      <c r="N1060" s="49"/>
      <c r="O1060" s="49"/>
      <c r="P1060" s="49"/>
      <c r="Q1060" s="49"/>
      <c r="R1060" s="49"/>
      <c r="S1060" s="49"/>
      <c r="T1060" s="49"/>
      <c r="U1060" s="49"/>
      <c r="V1060" s="49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</row>
    <row r="1061" spans="3:134">
      <c r="C1061"/>
      <c r="D1061"/>
      <c r="E1061"/>
      <c r="F1061"/>
      <c r="G1061" s="28"/>
      <c r="H1061" s="49"/>
      <c r="I1061" s="49"/>
      <c r="J1061" s="49"/>
      <c r="K1061" s="49"/>
      <c r="L1061" s="49"/>
      <c r="M1061" s="49"/>
      <c r="N1061" s="49"/>
      <c r="O1061" s="49"/>
      <c r="P1061" s="49"/>
      <c r="Q1061" s="49"/>
      <c r="R1061" s="49"/>
      <c r="S1061" s="49"/>
      <c r="T1061" s="49"/>
      <c r="U1061" s="49"/>
      <c r="V1061" s="49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</row>
    <row r="1062" spans="3:134">
      <c r="C1062"/>
      <c r="D1062"/>
      <c r="E1062"/>
      <c r="F1062"/>
      <c r="G1062" s="28"/>
      <c r="H1062" s="49"/>
      <c r="I1062" s="49"/>
      <c r="J1062" s="49"/>
      <c r="K1062" s="49"/>
      <c r="L1062" s="49"/>
      <c r="M1062" s="49"/>
      <c r="N1062" s="49"/>
      <c r="O1062" s="49"/>
      <c r="P1062" s="49"/>
      <c r="Q1062" s="49"/>
      <c r="R1062" s="49"/>
      <c r="S1062" s="49"/>
      <c r="T1062" s="49"/>
      <c r="U1062" s="49"/>
      <c r="V1062" s="49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</row>
    <row r="1063" spans="3:134">
      <c r="C1063"/>
      <c r="D1063"/>
      <c r="E1063"/>
      <c r="F1063"/>
      <c r="G1063" s="28"/>
      <c r="H1063" s="49"/>
      <c r="I1063" s="49"/>
      <c r="J1063" s="49"/>
      <c r="K1063" s="49"/>
      <c r="L1063" s="49"/>
      <c r="M1063" s="49"/>
      <c r="N1063" s="49"/>
      <c r="O1063" s="49"/>
      <c r="P1063" s="49"/>
      <c r="Q1063" s="49"/>
      <c r="R1063" s="49"/>
      <c r="S1063" s="49"/>
      <c r="T1063" s="49"/>
      <c r="U1063" s="49"/>
      <c r="V1063" s="49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</row>
    <row r="1064" spans="3:134">
      <c r="C1064"/>
      <c r="D1064"/>
      <c r="E1064"/>
      <c r="F1064"/>
      <c r="G1064" s="28"/>
      <c r="H1064" s="49"/>
      <c r="I1064" s="49"/>
      <c r="J1064" s="49"/>
      <c r="K1064" s="49"/>
      <c r="L1064" s="49"/>
      <c r="M1064" s="49"/>
      <c r="N1064" s="49"/>
      <c r="O1064" s="49"/>
      <c r="P1064" s="49"/>
      <c r="Q1064" s="49"/>
      <c r="R1064" s="49"/>
      <c r="S1064" s="49"/>
      <c r="T1064" s="49"/>
      <c r="U1064" s="49"/>
      <c r="V1064" s="49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</row>
    <row r="1065" spans="3:134">
      <c r="C1065"/>
      <c r="D1065"/>
      <c r="E1065"/>
      <c r="F1065"/>
      <c r="G1065" s="28"/>
      <c r="H1065" s="49"/>
      <c r="I1065" s="49"/>
      <c r="J1065" s="49"/>
      <c r="K1065" s="49"/>
      <c r="L1065" s="49"/>
      <c r="M1065" s="49"/>
      <c r="N1065" s="49"/>
      <c r="O1065" s="49"/>
      <c r="P1065" s="49"/>
      <c r="Q1065" s="49"/>
      <c r="R1065" s="49"/>
      <c r="S1065" s="49"/>
      <c r="T1065" s="49"/>
      <c r="U1065" s="49"/>
      <c r="V1065" s="49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</row>
    <row r="1066" spans="3:134">
      <c r="C1066"/>
      <c r="D1066"/>
      <c r="E1066"/>
      <c r="F1066"/>
      <c r="G1066" s="28"/>
      <c r="H1066" s="49"/>
      <c r="I1066" s="49"/>
      <c r="J1066" s="49"/>
      <c r="K1066" s="49"/>
      <c r="L1066" s="49"/>
      <c r="M1066" s="49"/>
      <c r="N1066" s="49"/>
      <c r="O1066" s="49"/>
      <c r="P1066" s="49"/>
      <c r="Q1066" s="49"/>
      <c r="R1066" s="49"/>
      <c r="S1066" s="49"/>
      <c r="T1066" s="49"/>
      <c r="U1066" s="49"/>
      <c r="V1066" s="49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</row>
    <row r="1067" spans="3:134">
      <c r="C1067"/>
      <c r="D1067"/>
      <c r="E1067"/>
      <c r="F1067"/>
      <c r="G1067" s="28"/>
      <c r="H1067" s="49"/>
      <c r="I1067" s="49"/>
      <c r="J1067" s="49"/>
      <c r="K1067" s="49"/>
      <c r="L1067" s="49"/>
      <c r="M1067" s="49"/>
      <c r="N1067" s="49"/>
      <c r="O1067" s="49"/>
      <c r="P1067" s="49"/>
      <c r="Q1067" s="49"/>
      <c r="R1067" s="49"/>
      <c r="S1067" s="49"/>
      <c r="T1067" s="49"/>
      <c r="U1067" s="49"/>
      <c r="V1067" s="49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</row>
    <row r="1068" spans="3:134">
      <c r="C1068"/>
      <c r="D1068"/>
      <c r="E1068"/>
      <c r="F1068"/>
      <c r="G1068" s="28"/>
      <c r="H1068" s="49"/>
      <c r="I1068" s="49"/>
      <c r="J1068" s="49"/>
      <c r="K1068" s="49"/>
      <c r="L1068" s="49"/>
      <c r="M1068" s="49"/>
      <c r="N1068" s="49"/>
      <c r="O1068" s="49"/>
      <c r="P1068" s="49"/>
      <c r="Q1068" s="49"/>
      <c r="R1068" s="49"/>
      <c r="S1068" s="49"/>
      <c r="T1068" s="49"/>
      <c r="U1068" s="49"/>
      <c r="V1068" s="49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</row>
    <row r="1069" spans="3:134">
      <c r="C1069"/>
      <c r="D1069"/>
      <c r="E1069"/>
      <c r="F1069"/>
      <c r="G1069" s="28"/>
      <c r="H1069" s="49"/>
      <c r="I1069" s="49"/>
      <c r="J1069" s="49"/>
      <c r="K1069" s="49"/>
      <c r="L1069" s="49"/>
      <c r="M1069" s="49"/>
      <c r="N1069" s="49"/>
      <c r="O1069" s="49"/>
      <c r="P1069" s="49"/>
      <c r="Q1069" s="49"/>
      <c r="R1069" s="49"/>
      <c r="S1069" s="49"/>
      <c r="T1069" s="49"/>
      <c r="U1069" s="49"/>
      <c r="V1069" s="4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</row>
    <row r="1070" spans="3:134">
      <c r="C1070"/>
      <c r="D1070"/>
      <c r="E1070"/>
      <c r="F1070"/>
      <c r="G1070" s="28"/>
      <c r="H1070" s="49"/>
      <c r="I1070" s="49"/>
      <c r="J1070" s="49"/>
      <c r="K1070" s="49"/>
      <c r="L1070" s="49"/>
      <c r="M1070" s="49"/>
      <c r="N1070" s="49"/>
      <c r="O1070" s="49"/>
      <c r="P1070" s="49"/>
      <c r="Q1070" s="49"/>
      <c r="R1070" s="49"/>
      <c r="S1070" s="49"/>
      <c r="T1070" s="49"/>
      <c r="U1070" s="49"/>
      <c r="V1070" s="49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</row>
    <row r="1071" spans="3:134">
      <c r="C1071"/>
      <c r="D1071"/>
      <c r="E1071"/>
      <c r="F1071"/>
      <c r="G1071" s="28"/>
      <c r="H1071" s="49"/>
      <c r="I1071" s="49"/>
      <c r="J1071" s="49"/>
      <c r="K1071" s="49"/>
      <c r="L1071" s="49"/>
      <c r="M1071" s="49"/>
      <c r="N1071" s="49"/>
      <c r="O1071" s="49"/>
      <c r="P1071" s="49"/>
      <c r="Q1071" s="49"/>
      <c r="R1071" s="49"/>
      <c r="S1071" s="49"/>
      <c r="T1071" s="49"/>
      <c r="U1071" s="49"/>
      <c r="V1071" s="49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</row>
    <row r="1072" spans="3:134">
      <c r="C1072"/>
      <c r="D1072"/>
      <c r="E1072"/>
      <c r="F1072"/>
      <c r="G1072" s="28"/>
      <c r="H1072" s="49"/>
      <c r="I1072" s="49"/>
      <c r="J1072" s="49"/>
      <c r="K1072" s="49"/>
      <c r="L1072" s="49"/>
      <c r="M1072" s="49"/>
      <c r="N1072" s="49"/>
      <c r="O1072" s="49"/>
      <c r="P1072" s="49"/>
      <c r="Q1072" s="49"/>
      <c r="R1072" s="49"/>
      <c r="S1072" s="49"/>
      <c r="T1072" s="49"/>
      <c r="U1072" s="49"/>
      <c r="V1072" s="49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</row>
    <row r="1073" spans="3:134">
      <c r="C1073"/>
      <c r="D1073"/>
      <c r="E1073"/>
      <c r="F1073"/>
      <c r="G1073" s="28"/>
      <c r="H1073" s="49"/>
      <c r="I1073" s="49"/>
      <c r="J1073" s="49"/>
      <c r="K1073" s="49"/>
      <c r="L1073" s="49"/>
      <c r="M1073" s="49"/>
      <c r="N1073" s="49"/>
      <c r="O1073" s="49"/>
      <c r="P1073" s="49"/>
      <c r="Q1073" s="49"/>
      <c r="R1073" s="49"/>
      <c r="S1073" s="49"/>
      <c r="T1073" s="49"/>
      <c r="U1073" s="49"/>
      <c r="V1073" s="49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</row>
    <row r="1074" spans="3:134">
      <c r="C1074"/>
      <c r="D1074"/>
      <c r="E1074"/>
      <c r="F1074"/>
      <c r="G1074" s="28"/>
      <c r="H1074" s="49"/>
      <c r="I1074" s="49"/>
      <c r="J1074" s="49"/>
      <c r="K1074" s="49"/>
      <c r="L1074" s="49"/>
      <c r="M1074" s="49"/>
      <c r="N1074" s="49"/>
      <c r="O1074" s="49"/>
      <c r="P1074" s="49"/>
      <c r="Q1074" s="49"/>
      <c r="R1074" s="49"/>
      <c r="S1074" s="49"/>
      <c r="T1074" s="49"/>
      <c r="U1074" s="49"/>
      <c r="V1074" s="49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</row>
    <row r="1075" spans="3:134">
      <c r="C1075"/>
      <c r="D1075"/>
      <c r="E1075"/>
      <c r="F1075"/>
      <c r="G1075" s="28"/>
      <c r="H1075" s="49"/>
      <c r="I1075" s="49"/>
      <c r="J1075" s="49"/>
      <c r="K1075" s="49"/>
      <c r="L1075" s="49"/>
      <c r="M1075" s="49"/>
      <c r="N1075" s="49"/>
      <c r="O1075" s="49"/>
      <c r="P1075" s="49"/>
      <c r="Q1075" s="49"/>
      <c r="R1075" s="49"/>
      <c r="S1075" s="49"/>
      <c r="T1075" s="49"/>
      <c r="U1075" s="49"/>
      <c r="V1075" s="49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</row>
    <row r="1076" spans="3:134">
      <c r="C1076"/>
      <c r="D1076"/>
      <c r="E1076"/>
      <c r="F1076"/>
      <c r="G1076" s="28"/>
      <c r="H1076" s="49"/>
      <c r="I1076" s="49"/>
      <c r="J1076" s="49"/>
      <c r="K1076" s="49"/>
      <c r="L1076" s="49"/>
      <c r="M1076" s="49"/>
      <c r="N1076" s="49"/>
      <c r="O1076" s="49"/>
      <c r="P1076" s="49"/>
      <c r="Q1076" s="49"/>
      <c r="R1076" s="49"/>
      <c r="S1076" s="49"/>
      <c r="T1076" s="49"/>
      <c r="U1076" s="49"/>
      <c r="V1076" s="49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</row>
    <row r="1077" spans="3:134">
      <c r="C1077"/>
      <c r="D1077"/>
      <c r="E1077"/>
      <c r="F1077"/>
      <c r="G1077" s="28"/>
      <c r="H1077" s="49"/>
      <c r="I1077" s="49"/>
      <c r="J1077" s="49"/>
      <c r="K1077" s="49"/>
      <c r="L1077" s="49"/>
      <c r="M1077" s="49"/>
      <c r="N1077" s="49"/>
      <c r="O1077" s="49"/>
      <c r="P1077" s="49"/>
      <c r="Q1077" s="49"/>
      <c r="R1077" s="49"/>
      <c r="S1077" s="49"/>
      <c r="T1077" s="49"/>
      <c r="U1077" s="49"/>
      <c r="V1077" s="49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</row>
    <row r="1078" spans="3:134">
      <c r="C1078"/>
      <c r="D1078"/>
      <c r="E1078"/>
      <c r="F1078"/>
      <c r="G1078" s="28"/>
      <c r="H1078" s="49"/>
      <c r="I1078" s="49"/>
      <c r="J1078" s="49"/>
      <c r="K1078" s="49"/>
      <c r="L1078" s="49"/>
      <c r="M1078" s="49"/>
      <c r="N1078" s="49"/>
      <c r="O1078" s="49"/>
      <c r="P1078" s="49"/>
      <c r="Q1078" s="49"/>
      <c r="R1078" s="49"/>
      <c r="S1078" s="49"/>
      <c r="T1078" s="49"/>
      <c r="U1078" s="49"/>
      <c r="V1078" s="49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</row>
    <row r="1079" spans="3:134">
      <c r="C1079"/>
      <c r="D1079"/>
      <c r="E1079"/>
      <c r="F1079"/>
      <c r="G1079" s="28"/>
      <c r="H1079" s="49"/>
      <c r="I1079" s="49"/>
      <c r="J1079" s="49"/>
      <c r="K1079" s="49"/>
      <c r="L1079" s="49"/>
      <c r="M1079" s="49"/>
      <c r="N1079" s="49"/>
      <c r="O1079" s="49"/>
      <c r="P1079" s="49"/>
      <c r="Q1079" s="49"/>
      <c r="R1079" s="49"/>
      <c r="S1079" s="49"/>
      <c r="T1079" s="49"/>
      <c r="U1079" s="49"/>
      <c r="V1079" s="4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</row>
    <row r="1080" spans="3:134">
      <c r="C1080"/>
      <c r="D1080"/>
      <c r="E1080"/>
      <c r="F1080"/>
      <c r="G1080" s="28"/>
      <c r="H1080" s="49"/>
      <c r="I1080" s="49"/>
      <c r="J1080" s="49"/>
      <c r="K1080" s="49"/>
      <c r="L1080" s="49"/>
      <c r="M1080" s="49"/>
      <c r="N1080" s="49"/>
      <c r="O1080" s="49"/>
      <c r="P1080" s="49"/>
      <c r="Q1080" s="49"/>
      <c r="R1080" s="49"/>
      <c r="S1080" s="49"/>
      <c r="T1080" s="49"/>
      <c r="U1080" s="49"/>
      <c r="V1080" s="49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</row>
    <row r="1081" spans="3:134">
      <c r="C1081"/>
      <c r="D1081"/>
      <c r="E1081"/>
      <c r="F1081"/>
      <c r="G1081" s="28"/>
      <c r="H1081" s="49"/>
      <c r="I1081" s="49"/>
      <c r="J1081" s="49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  <c r="V1081" s="49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</row>
    <row r="1082" spans="3:134">
      <c r="C1082"/>
      <c r="D1082"/>
      <c r="E1082"/>
      <c r="F1082"/>
      <c r="G1082" s="28"/>
      <c r="H1082" s="49"/>
      <c r="I1082" s="49"/>
      <c r="J1082" s="49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  <c r="V1082" s="49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</row>
    <row r="1083" spans="3:134">
      <c r="C1083"/>
      <c r="D1083"/>
      <c r="E1083"/>
      <c r="F1083"/>
      <c r="G1083" s="28"/>
      <c r="H1083" s="49"/>
      <c r="I1083" s="49"/>
      <c r="J1083" s="49"/>
      <c r="K1083" s="49"/>
      <c r="L1083" s="49"/>
      <c r="M1083" s="49"/>
      <c r="N1083" s="49"/>
      <c r="O1083" s="49"/>
      <c r="P1083" s="49"/>
      <c r="Q1083" s="49"/>
      <c r="R1083" s="49"/>
      <c r="S1083" s="49"/>
      <c r="T1083" s="49"/>
      <c r="U1083" s="49"/>
      <c r="V1083" s="49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</row>
    <row r="1084" spans="3:134">
      <c r="C1084"/>
      <c r="D1084"/>
      <c r="E1084"/>
      <c r="F1084"/>
      <c r="G1084" s="28"/>
      <c r="H1084" s="49"/>
      <c r="I1084" s="49"/>
      <c r="J1084" s="49"/>
      <c r="K1084" s="49"/>
      <c r="L1084" s="49"/>
      <c r="M1084" s="49"/>
      <c r="N1084" s="49"/>
      <c r="O1084" s="49"/>
      <c r="P1084" s="49"/>
      <c r="Q1084" s="49"/>
      <c r="R1084" s="49"/>
      <c r="S1084" s="49"/>
      <c r="T1084" s="49"/>
      <c r="U1084" s="49"/>
      <c r="V1084" s="49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</row>
    <row r="1085" spans="3:134">
      <c r="C1085"/>
      <c r="D1085"/>
      <c r="E1085"/>
      <c r="F1085"/>
      <c r="G1085" s="28"/>
      <c r="H1085" s="49"/>
      <c r="I1085" s="49"/>
      <c r="J1085" s="49"/>
      <c r="K1085" s="49"/>
      <c r="L1085" s="49"/>
      <c r="M1085" s="49"/>
      <c r="N1085" s="49"/>
      <c r="O1085" s="49"/>
      <c r="P1085" s="49"/>
      <c r="Q1085" s="49"/>
      <c r="R1085" s="49"/>
      <c r="S1085" s="49"/>
      <c r="T1085" s="49"/>
      <c r="U1085" s="49"/>
      <c r="V1085" s="49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</row>
    <row r="1086" spans="3:134">
      <c r="C1086"/>
      <c r="D1086"/>
      <c r="E1086"/>
      <c r="F1086"/>
      <c r="G1086" s="28"/>
      <c r="H1086" s="49"/>
      <c r="I1086" s="49"/>
      <c r="J1086" s="49"/>
      <c r="K1086" s="49"/>
      <c r="L1086" s="49"/>
      <c r="M1086" s="49"/>
      <c r="N1086" s="49"/>
      <c r="O1086" s="49"/>
      <c r="P1086" s="49"/>
      <c r="Q1086" s="49"/>
      <c r="R1086" s="49"/>
      <c r="S1086" s="49"/>
      <c r="T1086" s="49"/>
      <c r="U1086" s="49"/>
      <c r="V1086" s="49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</row>
    <row r="1087" spans="3:134">
      <c r="C1087"/>
      <c r="D1087"/>
      <c r="E1087"/>
      <c r="F1087"/>
      <c r="G1087" s="28"/>
      <c r="H1087" s="49"/>
      <c r="I1087" s="49"/>
      <c r="J1087" s="49"/>
      <c r="K1087" s="49"/>
      <c r="L1087" s="49"/>
      <c r="M1087" s="49"/>
      <c r="N1087" s="49"/>
      <c r="O1087" s="49"/>
      <c r="P1087" s="49"/>
      <c r="Q1087" s="49"/>
      <c r="R1087" s="49"/>
      <c r="S1087" s="49"/>
      <c r="T1087" s="49"/>
      <c r="U1087" s="49"/>
      <c r="V1087" s="49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</row>
    <row r="1088" spans="3:134">
      <c r="C1088"/>
      <c r="D1088"/>
      <c r="E1088"/>
      <c r="F1088"/>
      <c r="G1088" s="28"/>
      <c r="H1088" s="49"/>
      <c r="I1088" s="49"/>
      <c r="J1088" s="49"/>
      <c r="K1088" s="49"/>
      <c r="L1088" s="49"/>
      <c r="M1088" s="49"/>
      <c r="N1088" s="49"/>
      <c r="O1088" s="49"/>
      <c r="P1088" s="49"/>
      <c r="Q1088" s="49"/>
      <c r="R1088" s="49"/>
      <c r="S1088" s="49"/>
      <c r="T1088" s="49"/>
      <c r="U1088" s="49"/>
      <c r="V1088" s="49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</row>
    <row r="1089" spans="3:134">
      <c r="C1089"/>
      <c r="D1089"/>
      <c r="E1089"/>
      <c r="F1089"/>
      <c r="G1089" s="28"/>
      <c r="H1089" s="49"/>
      <c r="I1089" s="49"/>
      <c r="J1089" s="49"/>
      <c r="K1089" s="49"/>
      <c r="L1089" s="49"/>
      <c r="M1089" s="49"/>
      <c r="N1089" s="49"/>
      <c r="O1089" s="49"/>
      <c r="P1089" s="49"/>
      <c r="Q1089" s="49"/>
      <c r="R1089" s="49"/>
      <c r="S1089" s="49"/>
      <c r="T1089" s="49"/>
      <c r="U1089" s="49"/>
      <c r="V1089" s="4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</row>
    <row r="1090" spans="3:134">
      <c r="C1090"/>
      <c r="D1090"/>
      <c r="E1090"/>
      <c r="F1090"/>
      <c r="G1090" s="28"/>
      <c r="H1090" s="49"/>
      <c r="I1090" s="49"/>
      <c r="J1090" s="49"/>
      <c r="K1090" s="49"/>
      <c r="L1090" s="49"/>
      <c r="M1090" s="49"/>
      <c r="N1090" s="49"/>
      <c r="O1090" s="49"/>
      <c r="P1090" s="49"/>
      <c r="Q1090" s="49"/>
      <c r="R1090" s="49"/>
      <c r="S1090" s="49"/>
      <c r="T1090" s="49"/>
      <c r="U1090" s="49"/>
      <c r="V1090" s="49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</row>
    <row r="1091" spans="3:134">
      <c r="C1091"/>
      <c r="D1091"/>
      <c r="E1091"/>
      <c r="F1091"/>
      <c r="G1091" s="28"/>
      <c r="H1091" s="49"/>
      <c r="I1091" s="49"/>
      <c r="J1091" s="49"/>
      <c r="K1091" s="49"/>
      <c r="L1091" s="49"/>
      <c r="M1091" s="49"/>
      <c r="N1091" s="49"/>
      <c r="O1091" s="49"/>
      <c r="P1091" s="49"/>
      <c r="Q1091" s="49"/>
      <c r="R1091" s="49"/>
      <c r="S1091" s="49"/>
      <c r="T1091" s="49"/>
      <c r="U1091" s="49"/>
      <c r="V1091" s="49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</row>
    <row r="1092" spans="3:134">
      <c r="C1092"/>
      <c r="D1092"/>
      <c r="E1092"/>
      <c r="F1092"/>
      <c r="G1092" s="28"/>
      <c r="H1092" s="49"/>
      <c r="I1092" s="49"/>
      <c r="J1092" s="49"/>
      <c r="K1092" s="49"/>
      <c r="L1092" s="49"/>
      <c r="M1092" s="49"/>
      <c r="N1092" s="49"/>
      <c r="O1092" s="49"/>
      <c r="P1092" s="49"/>
      <c r="Q1092" s="49"/>
      <c r="R1092" s="49"/>
      <c r="S1092" s="49"/>
      <c r="T1092" s="49"/>
      <c r="U1092" s="49"/>
      <c r="V1092" s="49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</row>
    <row r="1093" spans="3:134">
      <c r="C1093"/>
      <c r="D1093"/>
      <c r="E1093"/>
      <c r="F1093"/>
      <c r="G1093" s="28"/>
      <c r="H1093" s="49"/>
      <c r="I1093" s="49"/>
      <c r="J1093" s="49"/>
      <c r="K1093" s="49"/>
      <c r="L1093" s="49"/>
      <c r="M1093" s="49"/>
      <c r="N1093" s="49"/>
      <c r="O1093" s="49"/>
      <c r="P1093" s="49"/>
      <c r="Q1093" s="49"/>
      <c r="R1093" s="49"/>
      <c r="S1093" s="49"/>
      <c r="T1093" s="49"/>
      <c r="U1093" s="49"/>
      <c r="V1093" s="49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</row>
    <row r="1094" spans="3:134">
      <c r="C1094"/>
      <c r="D1094"/>
      <c r="E1094"/>
      <c r="F1094"/>
      <c r="G1094" s="28"/>
      <c r="H1094" s="49"/>
      <c r="I1094" s="49"/>
      <c r="J1094" s="49"/>
      <c r="K1094" s="49"/>
      <c r="L1094" s="49"/>
      <c r="M1094" s="49"/>
      <c r="N1094" s="49"/>
      <c r="O1094" s="49"/>
      <c r="P1094" s="49"/>
      <c r="Q1094" s="49"/>
      <c r="R1094" s="49"/>
      <c r="S1094" s="49"/>
      <c r="T1094" s="49"/>
      <c r="U1094" s="49"/>
      <c r="V1094" s="49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</row>
    <row r="1095" spans="3:134">
      <c r="C1095"/>
      <c r="D1095"/>
      <c r="E1095"/>
      <c r="F1095"/>
      <c r="G1095" s="28"/>
      <c r="H1095" s="49"/>
      <c r="I1095" s="49"/>
      <c r="J1095" s="49"/>
      <c r="K1095" s="49"/>
      <c r="L1095" s="49"/>
      <c r="M1095" s="49"/>
      <c r="N1095" s="49"/>
      <c r="O1095" s="49"/>
      <c r="P1095" s="49"/>
      <c r="Q1095" s="49"/>
      <c r="R1095" s="49"/>
      <c r="S1095" s="49"/>
      <c r="T1095" s="49"/>
      <c r="U1095" s="49"/>
      <c r="V1095" s="49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</row>
    <row r="1096" spans="3:134">
      <c r="C1096"/>
      <c r="D1096"/>
      <c r="E1096"/>
      <c r="F1096"/>
      <c r="G1096" s="28"/>
      <c r="H1096" s="49"/>
      <c r="I1096" s="49"/>
      <c r="J1096" s="49"/>
      <c r="K1096" s="49"/>
      <c r="L1096" s="49"/>
      <c r="M1096" s="49"/>
      <c r="N1096" s="49"/>
      <c r="O1096" s="49"/>
      <c r="P1096" s="49"/>
      <c r="Q1096" s="49"/>
      <c r="R1096" s="49"/>
      <c r="S1096" s="49"/>
      <c r="T1096" s="49"/>
      <c r="U1096" s="49"/>
      <c r="V1096" s="49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</row>
    <row r="1097" spans="3:134">
      <c r="C1097"/>
      <c r="D1097"/>
      <c r="E1097"/>
      <c r="F1097"/>
      <c r="G1097" s="28"/>
      <c r="H1097" s="49"/>
      <c r="I1097" s="49"/>
      <c r="J1097" s="49"/>
      <c r="K1097" s="49"/>
      <c r="L1097" s="49"/>
      <c r="M1097" s="49"/>
      <c r="N1097" s="49"/>
      <c r="O1097" s="49"/>
      <c r="P1097" s="49"/>
      <c r="Q1097" s="49"/>
      <c r="R1097" s="49"/>
      <c r="S1097" s="49"/>
      <c r="T1097" s="49"/>
      <c r="U1097" s="49"/>
      <c r="V1097" s="49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</row>
    <row r="1098" spans="3:134">
      <c r="C1098"/>
      <c r="D1098"/>
      <c r="E1098"/>
      <c r="F1098"/>
      <c r="G1098" s="28"/>
      <c r="H1098" s="49"/>
      <c r="I1098" s="49"/>
      <c r="J1098" s="49"/>
      <c r="K1098" s="49"/>
      <c r="L1098" s="49"/>
      <c r="M1098" s="49"/>
      <c r="N1098" s="49"/>
      <c r="O1098" s="49"/>
      <c r="P1098" s="49"/>
      <c r="Q1098" s="49"/>
      <c r="R1098" s="49"/>
      <c r="S1098" s="49"/>
      <c r="T1098" s="49"/>
      <c r="U1098" s="49"/>
      <c r="V1098" s="49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</row>
    <row r="1099" spans="3:134">
      <c r="C1099"/>
      <c r="D1099"/>
      <c r="E1099"/>
      <c r="F1099"/>
      <c r="G1099" s="28"/>
      <c r="H1099" s="49"/>
      <c r="I1099" s="49"/>
      <c r="J1099" s="49"/>
      <c r="K1099" s="49"/>
      <c r="L1099" s="49"/>
      <c r="M1099" s="49"/>
      <c r="N1099" s="49"/>
      <c r="O1099" s="49"/>
      <c r="P1099" s="49"/>
      <c r="Q1099" s="49"/>
      <c r="R1099" s="49"/>
      <c r="S1099" s="49"/>
      <c r="T1099" s="49"/>
      <c r="U1099" s="49"/>
      <c r="V1099" s="4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</row>
    <row r="1100" spans="3:134">
      <c r="C1100"/>
      <c r="D1100"/>
      <c r="E1100"/>
      <c r="F1100"/>
      <c r="G1100" s="28"/>
      <c r="H1100" s="49"/>
      <c r="I1100" s="49"/>
      <c r="J1100" s="49"/>
      <c r="K1100" s="49"/>
      <c r="L1100" s="49"/>
      <c r="M1100" s="49"/>
      <c r="N1100" s="49"/>
      <c r="O1100" s="49"/>
      <c r="P1100" s="49"/>
      <c r="Q1100" s="49"/>
      <c r="R1100" s="49"/>
      <c r="S1100" s="49"/>
      <c r="T1100" s="49"/>
      <c r="U1100" s="49"/>
      <c r="V1100" s="49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</row>
    <row r="1101" spans="3:134">
      <c r="C1101"/>
      <c r="D1101"/>
      <c r="E1101"/>
      <c r="F1101"/>
      <c r="G1101" s="28"/>
      <c r="H1101" s="49"/>
      <c r="I1101" s="49"/>
      <c r="J1101" s="49"/>
      <c r="K1101" s="49"/>
      <c r="L1101" s="49"/>
      <c r="M1101" s="49"/>
      <c r="N1101" s="49"/>
      <c r="O1101" s="49"/>
      <c r="P1101" s="49"/>
      <c r="Q1101" s="49"/>
      <c r="R1101" s="49"/>
      <c r="S1101" s="49"/>
      <c r="T1101" s="49"/>
      <c r="U1101" s="49"/>
      <c r="V1101" s="49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</row>
    <row r="1102" spans="3:134">
      <c r="C1102"/>
      <c r="D1102"/>
      <c r="E1102"/>
      <c r="F1102"/>
      <c r="G1102" s="28"/>
      <c r="H1102" s="49"/>
      <c r="I1102" s="49"/>
      <c r="J1102" s="49"/>
      <c r="K1102" s="49"/>
      <c r="L1102" s="49"/>
      <c r="M1102" s="49"/>
      <c r="N1102" s="49"/>
      <c r="O1102" s="49"/>
      <c r="P1102" s="49"/>
      <c r="Q1102" s="49"/>
      <c r="R1102" s="49"/>
      <c r="S1102" s="49"/>
      <c r="T1102" s="49"/>
      <c r="U1102" s="49"/>
      <c r="V1102" s="49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</row>
    <row r="1103" spans="3:134">
      <c r="C1103"/>
      <c r="D1103"/>
      <c r="E1103"/>
      <c r="F1103"/>
      <c r="G1103" s="28"/>
      <c r="H1103" s="49"/>
      <c r="I1103" s="49"/>
      <c r="J1103" s="49"/>
      <c r="K1103" s="49"/>
      <c r="L1103" s="49"/>
      <c r="M1103" s="49"/>
      <c r="N1103" s="49"/>
      <c r="O1103" s="49"/>
      <c r="P1103" s="49"/>
      <c r="Q1103" s="49"/>
      <c r="R1103" s="49"/>
      <c r="S1103" s="49"/>
      <c r="T1103" s="49"/>
      <c r="U1103" s="49"/>
      <c r="V1103" s="49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</row>
    <row r="1104" spans="3:134">
      <c r="C1104"/>
      <c r="D1104"/>
      <c r="E1104"/>
      <c r="F1104"/>
      <c r="G1104" s="28"/>
      <c r="H1104" s="49"/>
      <c r="I1104" s="49"/>
      <c r="J1104" s="49"/>
      <c r="K1104" s="49"/>
      <c r="L1104" s="49"/>
      <c r="M1104" s="49"/>
      <c r="N1104" s="49"/>
      <c r="O1104" s="49"/>
      <c r="P1104" s="49"/>
      <c r="Q1104" s="49"/>
      <c r="R1104" s="49"/>
      <c r="S1104" s="49"/>
      <c r="T1104" s="49"/>
      <c r="U1104" s="49"/>
      <c r="V1104" s="49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</row>
    <row r="1105" spans="3:134">
      <c r="C1105"/>
      <c r="D1105"/>
      <c r="E1105"/>
      <c r="F1105"/>
      <c r="G1105" s="28"/>
      <c r="H1105" s="49"/>
      <c r="I1105" s="49"/>
      <c r="J1105" s="49"/>
      <c r="K1105" s="49"/>
      <c r="L1105" s="49"/>
      <c r="M1105" s="49"/>
      <c r="N1105" s="49"/>
      <c r="O1105" s="49"/>
      <c r="P1105" s="49"/>
      <c r="Q1105" s="49"/>
      <c r="R1105" s="49"/>
      <c r="S1105" s="49"/>
      <c r="T1105" s="49"/>
      <c r="U1105" s="49"/>
      <c r="V1105" s="49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</row>
    <row r="1106" spans="3:134">
      <c r="C1106"/>
      <c r="D1106"/>
      <c r="E1106"/>
      <c r="F1106"/>
      <c r="G1106" s="28"/>
      <c r="H1106" s="49"/>
      <c r="I1106" s="49"/>
      <c r="J1106" s="49"/>
      <c r="K1106" s="49"/>
      <c r="L1106" s="49"/>
      <c r="M1106" s="49"/>
      <c r="N1106" s="49"/>
      <c r="O1106" s="49"/>
      <c r="P1106" s="49"/>
      <c r="Q1106" s="49"/>
      <c r="R1106" s="49"/>
      <c r="S1106" s="49"/>
      <c r="T1106" s="49"/>
      <c r="U1106" s="49"/>
      <c r="V1106" s="49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</row>
    <row r="1107" spans="3:134">
      <c r="C1107"/>
      <c r="D1107"/>
      <c r="E1107"/>
      <c r="F1107"/>
      <c r="G1107" s="28"/>
      <c r="H1107" s="49"/>
      <c r="I1107" s="49"/>
      <c r="J1107" s="49"/>
      <c r="K1107" s="49"/>
      <c r="L1107" s="49"/>
      <c r="M1107" s="49"/>
      <c r="N1107" s="49"/>
      <c r="O1107" s="49"/>
      <c r="P1107" s="49"/>
      <c r="Q1107" s="49"/>
      <c r="R1107" s="49"/>
      <c r="S1107" s="49"/>
      <c r="T1107" s="49"/>
      <c r="U1107" s="49"/>
      <c r="V1107" s="49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</row>
    <row r="1108" spans="3:134">
      <c r="C1108"/>
      <c r="D1108"/>
      <c r="E1108"/>
      <c r="F1108"/>
      <c r="G1108" s="28"/>
      <c r="H1108" s="49"/>
      <c r="I1108" s="49"/>
      <c r="J1108" s="49"/>
      <c r="K1108" s="49"/>
      <c r="L1108" s="49"/>
      <c r="M1108" s="49"/>
      <c r="N1108" s="49"/>
      <c r="O1108" s="49"/>
      <c r="P1108" s="49"/>
      <c r="Q1108" s="49"/>
      <c r="R1108" s="49"/>
      <c r="S1108" s="49"/>
      <c r="T1108" s="49"/>
      <c r="U1108" s="49"/>
      <c r="V1108" s="49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</row>
    <row r="1109" spans="3:134">
      <c r="C1109"/>
      <c r="D1109"/>
      <c r="E1109"/>
      <c r="F1109"/>
      <c r="G1109" s="28"/>
      <c r="H1109" s="49"/>
      <c r="I1109" s="49"/>
      <c r="J1109" s="49"/>
      <c r="K1109" s="49"/>
      <c r="L1109" s="49"/>
      <c r="M1109" s="49"/>
      <c r="N1109" s="49"/>
      <c r="O1109" s="49"/>
      <c r="P1109" s="49"/>
      <c r="Q1109" s="49"/>
      <c r="R1109" s="49"/>
      <c r="S1109" s="49"/>
      <c r="T1109" s="49"/>
      <c r="U1109" s="49"/>
      <c r="V1109" s="4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</row>
    <row r="1110" spans="3:134">
      <c r="C1110"/>
      <c r="D1110"/>
      <c r="E1110"/>
      <c r="F1110"/>
      <c r="G1110" s="28"/>
      <c r="H1110" s="49"/>
      <c r="I1110" s="49"/>
      <c r="J1110" s="49"/>
      <c r="K1110" s="49"/>
      <c r="L1110" s="49"/>
      <c r="M1110" s="49"/>
      <c r="N1110" s="49"/>
      <c r="O1110" s="49"/>
      <c r="P1110" s="49"/>
      <c r="Q1110" s="49"/>
      <c r="R1110" s="49"/>
      <c r="S1110" s="49"/>
      <c r="T1110" s="49"/>
      <c r="U1110" s="49"/>
      <c r="V1110" s="49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</row>
    <row r="1111" spans="3:134">
      <c r="C1111"/>
      <c r="D1111"/>
      <c r="E1111"/>
      <c r="F1111"/>
      <c r="G1111" s="28"/>
      <c r="H1111" s="49"/>
      <c r="I1111" s="49"/>
      <c r="J1111" s="49"/>
      <c r="K1111" s="49"/>
      <c r="L1111" s="49"/>
      <c r="M1111" s="49"/>
      <c r="N1111" s="49"/>
      <c r="O1111" s="49"/>
      <c r="P1111" s="49"/>
      <c r="Q1111" s="49"/>
      <c r="R1111" s="49"/>
      <c r="S1111" s="49"/>
      <c r="T1111" s="49"/>
      <c r="U1111" s="49"/>
      <c r="V1111" s="49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</row>
    <row r="1112" spans="3:134">
      <c r="C1112"/>
      <c r="D1112"/>
      <c r="E1112"/>
      <c r="F1112"/>
      <c r="G1112" s="28"/>
      <c r="H1112" s="49"/>
      <c r="I1112" s="49"/>
      <c r="J1112" s="49"/>
      <c r="K1112" s="49"/>
      <c r="L1112" s="49"/>
      <c r="M1112" s="49"/>
      <c r="N1112" s="49"/>
      <c r="O1112" s="49"/>
      <c r="P1112" s="49"/>
      <c r="Q1112" s="49"/>
      <c r="R1112" s="49"/>
      <c r="S1112" s="49"/>
      <c r="T1112" s="49"/>
      <c r="U1112" s="49"/>
      <c r="V1112" s="49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</row>
    <row r="1113" spans="3:134">
      <c r="C1113"/>
      <c r="D1113"/>
      <c r="E1113"/>
      <c r="F1113"/>
      <c r="G1113" s="28"/>
      <c r="H1113" s="49"/>
      <c r="I1113" s="49"/>
      <c r="J1113" s="49"/>
      <c r="K1113" s="49"/>
      <c r="L1113" s="49"/>
      <c r="M1113" s="49"/>
      <c r="N1113" s="49"/>
      <c r="O1113" s="49"/>
      <c r="P1113" s="49"/>
      <c r="Q1113" s="49"/>
      <c r="R1113" s="49"/>
      <c r="S1113" s="49"/>
      <c r="T1113" s="49"/>
      <c r="U1113" s="49"/>
      <c r="V1113" s="49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</row>
    <row r="1114" spans="3:134">
      <c r="C1114"/>
      <c r="D1114"/>
      <c r="E1114"/>
      <c r="F1114"/>
      <c r="G1114" s="28"/>
      <c r="H1114" s="49"/>
      <c r="I1114" s="49"/>
      <c r="J1114" s="49"/>
      <c r="K1114" s="49"/>
      <c r="L1114" s="49"/>
      <c r="M1114" s="49"/>
      <c r="N1114" s="49"/>
      <c r="O1114" s="49"/>
      <c r="P1114" s="49"/>
      <c r="Q1114" s="49"/>
      <c r="R1114" s="49"/>
      <c r="S1114" s="49"/>
      <c r="T1114" s="49"/>
      <c r="U1114" s="49"/>
      <c r="V1114" s="49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</row>
    <row r="1115" spans="3:134">
      <c r="C1115"/>
      <c r="D1115"/>
      <c r="E1115"/>
      <c r="F1115"/>
      <c r="G1115" s="28"/>
      <c r="H1115" s="49"/>
      <c r="I1115" s="49"/>
      <c r="J1115" s="49"/>
      <c r="K1115" s="49"/>
      <c r="L1115" s="49"/>
      <c r="M1115" s="49"/>
      <c r="N1115" s="49"/>
      <c r="O1115" s="49"/>
      <c r="P1115" s="49"/>
      <c r="Q1115" s="49"/>
      <c r="R1115" s="49"/>
      <c r="S1115" s="49"/>
      <c r="T1115" s="49"/>
      <c r="U1115" s="49"/>
      <c r="V1115" s="49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</row>
    <row r="1116" spans="3:134">
      <c r="C1116"/>
      <c r="D1116"/>
      <c r="E1116"/>
      <c r="F1116"/>
      <c r="G1116" s="28"/>
      <c r="H1116" s="49"/>
      <c r="I1116" s="49"/>
      <c r="J1116" s="49"/>
      <c r="K1116" s="49"/>
      <c r="L1116" s="49"/>
      <c r="M1116" s="49"/>
      <c r="N1116" s="49"/>
      <c r="O1116" s="49"/>
      <c r="P1116" s="49"/>
      <c r="Q1116" s="49"/>
      <c r="R1116" s="49"/>
      <c r="S1116" s="49"/>
      <c r="T1116" s="49"/>
      <c r="U1116" s="49"/>
      <c r="V1116" s="49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</row>
    <row r="1117" spans="3:134">
      <c r="C1117"/>
      <c r="D1117"/>
      <c r="E1117"/>
      <c r="F1117"/>
      <c r="G1117" s="28"/>
      <c r="H1117" s="49"/>
      <c r="I1117" s="49"/>
      <c r="J1117" s="49"/>
      <c r="K1117" s="49"/>
      <c r="L1117" s="49"/>
      <c r="M1117" s="49"/>
      <c r="N1117" s="49"/>
      <c r="O1117" s="49"/>
      <c r="P1117" s="49"/>
      <c r="Q1117" s="49"/>
      <c r="R1117" s="49"/>
      <c r="S1117" s="49"/>
      <c r="T1117" s="49"/>
      <c r="U1117" s="49"/>
      <c r="V1117" s="49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</row>
    <row r="1118" spans="3:134">
      <c r="C1118"/>
      <c r="D1118"/>
      <c r="E1118"/>
      <c r="F1118"/>
      <c r="G1118" s="28"/>
      <c r="H1118" s="49"/>
      <c r="I1118" s="49"/>
      <c r="J1118" s="49"/>
      <c r="K1118" s="49"/>
      <c r="L1118" s="49"/>
      <c r="M1118" s="49"/>
      <c r="N1118" s="49"/>
      <c r="O1118" s="49"/>
      <c r="P1118" s="49"/>
      <c r="Q1118" s="49"/>
      <c r="R1118" s="49"/>
      <c r="S1118" s="49"/>
      <c r="T1118" s="49"/>
      <c r="U1118" s="49"/>
      <c r="V1118" s="49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</row>
    <row r="1119" spans="3:134">
      <c r="C1119"/>
      <c r="D1119"/>
      <c r="E1119"/>
      <c r="F1119"/>
      <c r="G1119" s="28"/>
      <c r="H1119" s="49"/>
      <c r="I1119" s="49"/>
      <c r="J1119" s="49"/>
      <c r="K1119" s="49"/>
      <c r="L1119" s="49"/>
      <c r="M1119" s="49"/>
      <c r="N1119" s="49"/>
      <c r="O1119" s="49"/>
      <c r="P1119" s="49"/>
      <c r="Q1119" s="49"/>
      <c r="R1119" s="49"/>
      <c r="S1119" s="49"/>
      <c r="T1119" s="49"/>
      <c r="U1119" s="49"/>
      <c r="V1119" s="4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</row>
    <row r="1120" spans="3:134">
      <c r="C1120"/>
      <c r="D1120"/>
      <c r="E1120"/>
      <c r="F1120"/>
      <c r="G1120" s="28"/>
      <c r="H1120" s="49"/>
      <c r="I1120" s="49"/>
      <c r="J1120" s="49"/>
      <c r="K1120" s="49"/>
      <c r="L1120" s="49"/>
      <c r="M1120" s="49"/>
      <c r="N1120" s="49"/>
      <c r="O1120" s="49"/>
      <c r="P1120" s="49"/>
      <c r="Q1120" s="49"/>
      <c r="R1120" s="49"/>
      <c r="S1120" s="49"/>
      <c r="T1120" s="49"/>
      <c r="U1120" s="49"/>
      <c r="V1120" s="49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</row>
    <row r="1121" spans="3:134">
      <c r="C1121"/>
      <c r="D1121"/>
      <c r="E1121"/>
      <c r="F1121"/>
      <c r="G1121" s="28"/>
      <c r="H1121" s="49"/>
      <c r="I1121" s="49"/>
      <c r="J1121" s="49"/>
      <c r="K1121" s="49"/>
      <c r="L1121" s="49"/>
      <c r="M1121" s="49"/>
      <c r="N1121" s="49"/>
      <c r="O1121" s="49"/>
      <c r="P1121" s="49"/>
      <c r="Q1121" s="49"/>
      <c r="R1121" s="49"/>
      <c r="S1121" s="49"/>
      <c r="T1121" s="49"/>
      <c r="U1121" s="49"/>
      <c r="V1121" s="49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</row>
    <row r="1122" spans="3:134">
      <c r="C1122"/>
      <c r="D1122"/>
      <c r="E1122"/>
      <c r="F1122"/>
      <c r="G1122" s="28"/>
      <c r="H1122" s="49"/>
      <c r="I1122" s="49"/>
      <c r="J1122" s="49"/>
      <c r="K1122" s="49"/>
      <c r="L1122" s="49"/>
      <c r="M1122" s="49"/>
      <c r="N1122" s="49"/>
      <c r="O1122" s="49"/>
      <c r="P1122" s="49"/>
      <c r="Q1122" s="49"/>
      <c r="R1122" s="49"/>
      <c r="S1122" s="49"/>
      <c r="T1122" s="49"/>
      <c r="U1122" s="49"/>
      <c r="V1122" s="49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</row>
    <row r="1123" spans="3:134">
      <c r="C1123"/>
      <c r="D1123"/>
      <c r="E1123"/>
      <c r="F1123"/>
      <c r="G1123" s="28"/>
      <c r="H1123" s="49"/>
      <c r="I1123" s="49"/>
      <c r="J1123" s="49"/>
      <c r="K1123" s="49"/>
      <c r="L1123" s="49"/>
      <c r="M1123" s="49"/>
      <c r="N1123" s="49"/>
      <c r="O1123" s="49"/>
      <c r="P1123" s="49"/>
      <c r="Q1123" s="49"/>
      <c r="R1123" s="49"/>
      <c r="S1123" s="49"/>
      <c r="T1123" s="49"/>
      <c r="U1123" s="49"/>
      <c r="V1123" s="49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</row>
    <row r="1124" spans="3:134">
      <c r="C1124"/>
      <c r="D1124"/>
      <c r="E1124"/>
      <c r="F1124"/>
      <c r="G1124" s="28"/>
      <c r="H1124" s="49"/>
      <c r="I1124" s="49"/>
      <c r="J1124" s="49"/>
      <c r="K1124" s="49"/>
      <c r="L1124" s="49"/>
      <c r="M1124" s="49"/>
      <c r="N1124" s="49"/>
      <c r="O1124" s="49"/>
      <c r="P1124" s="49"/>
      <c r="Q1124" s="49"/>
      <c r="R1124" s="49"/>
      <c r="S1124" s="49"/>
      <c r="T1124" s="49"/>
      <c r="U1124" s="49"/>
      <c r="V1124" s="49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</row>
    <row r="1125" spans="3:134">
      <c r="C1125"/>
      <c r="D1125"/>
      <c r="E1125"/>
      <c r="F1125"/>
      <c r="G1125" s="28"/>
      <c r="H1125" s="49"/>
      <c r="I1125" s="49"/>
      <c r="J1125" s="49"/>
      <c r="K1125" s="49"/>
      <c r="L1125" s="49"/>
      <c r="M1125" s="49"/>
      <c r="N1125" s="49"/>
      <c r="O1125" s="49"/>
      <c r="P1125" s="49"/>
      <c r="Q1125" s="49"/>
      <c r="R1125" s="49"/>
      <c r="S1125" s="49"/>
      <c r="T1125" s="49"/>
      <c r="U1125" s="49"/>
      <c r="V1125" s="49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</row>
    <row r="1126" spans="3:134">
      <c r="C1126"/>
      <c r="D1126"/>
      <c r="E1126"/>
      <c r="F1126"/>
      <c r="G1126" s="28"/>
      <c r="H1126" s="49"/>
      <c r="I1126" s="49"/>
      <c r="J1126" s="49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  <c r="U1126" s="49"/>
      <c r="V1126" s="49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</row>
    <row r="1127" spans="3:134">
      <c r="C1127"/>
      <c r="D1127"/>
      <c r="E1127"/>
      <c r="F1127"/>
      <c r="G1127" s="28"/>
      <c r="H1127" s="49"/>
      <c r="I1127" s="49"/>
      <c r="J1127" s="49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  <c r="U1127" s="49"/>
      <c r="V1127" s="49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</row>
    <row r="1128" spans="3:134">
      <c r="C1128"/>
      <c r="D1128"/>
      <c r="E1128"/>
      <c r="F1128"/>
      <c r="G1128" s="28"/>
      <c r="H1128" s="49"/>
      <c r="I1128" s="49"/>
      <c r="J1128" s="49"/>
      <c r="K1128" s="49"/>
      <c r="L1128" s="49"/>
      <c r="M1128" s="49"/>
      <c r="N1128" s="49"/>
      <c r="O1128" s="49"/>
      <c r="P1128" s="49"/>
      <c r="Q1128" s="49"/>
      <c r="R1128" s="49"/>
      <c r="S1128" s="49"/>
      <c r="T1128" s="49"/>
      <c r="U1128" s="49"/>
      <c r="V1128" s="49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</row>
    <row r="1129" spans="3:134">
      <c r="C1129"/>
      <c r="D1129"/>
      <c r="E1129"/>
      <c r="F1129"/>
      <c r="G1129" s="28"/>
      <c r="H1129" s="49"/>
      <c r="I1129" s="49"/>
      <c r="J1129" s="49"/>
      <c r="K1129" s="49"/>
      <c r="L1129" s="49"/>
      <c r="M1129" s="49"/>
      <c r="N1129" s="49"/>
      <c r="O1129" s="49"/>
      <c r="P1129" s="49"/>
      <c r="Q1129" s="49"/>
      <c r="R1129" s="49"/>
      <c r="S1129" s="49"/>
      <c r="T1129" s="49"/>
      <c r="U1129" s="49"/>
      <c r="V1129" s="4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</row>
    <row r="1130" spans="3:134">
      <c r="C1130"/>
      <c r="D1130"/>
      <c r="E1130"/>
      <c r="F1130"/>
      <c r="G1130" s="28"/>
      <c r="H1130" s="49"/>
      <c r="I1130" s="49"/>
      <c r="J1130" s="49"/>
      <c r="K1130" s="49"/>
      <c r="L1130" s="49"/>
      <c r="M1130" s="49"/>
      <c r="N1130" s="49"/>
      <c r="O1130" s="49"/>
      <c r="P1130" s="49"/>
      <c r="Q1130" s="49"/>
      <c r="R1130" s="49"/>
      <c r="S1130" s="49"/>
      <c r="T1130" s="49"/>
      <c r="U1130" s="49"/>
      <c r="V1130" s="49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</row>
    <row r="1131" spans="3:134">
      <c r="C1131"/>
      <c r="D1131"/>
      <c r="E1131"/>
      <c r="F1131"/>
      <c r="G1131" s="28"/>
      <c r="H1131" s="49"/>
      <c r="I1131" s="49"/>
      <c r="J1131" s="49"/>
      <c r="K1131" s="49"/>
      <c r="L1131" s="49"/>
      <c r="M1131" s="49"/>
      <c r="N1131" s="49"/>
      <c r="O1131" s="49"/>
      <c r="P1131" s="49"/>
      <c r="Q1131" s="49"/>
      <c r="R1131" s="49"/>
      <c r="S1131" s="49"/>
      <c r="T1131" s="49"/>
      <c r="U1131" s="49"/>
      <c r="V1131" s="49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</row>
    <row r="1132" spans="3:134">
      <c r="C1132"/>
      <c r="D1132"/>
      <c r="E1132"/>
      <c r="F1132"/>
      <c r="G1132" s="28"/>
      <c r="H1132" s="49"/>
      <c r="I1132" s="49"/>
      <c r="J1132" s="49"/>
      <c r="K1132" s="49"/>
      <c r="L1132" s="49"/>
      <c r="M1132" s="49"/>
      <c r="N1132" s="49"/>
      <c r="O1132" s="49"/>
      <c r="P1132" s="49"/>
      <c r="Q1132" s="49"/>
      <c r="R1132" s="49"/>
      <c r="S1132" s="49"/>
      <c r="T1132" s="49"/>
      <c r="U1132" s="49"/>
      <c r="V1132" s="49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</row>
    <row r="1133" spans="3:134">
      <c r="C1133"/>
      <c r="D1133"/>
      <c r="E1133"/>
      <c r="F1133"/>
      <c r="G1133" s="28"/>
      <c r="H1133" s="49"/>
      <c r="I1133" s="49"/>
      <c r="J1133" s="49"/>
      <c r="K1133" s="49"/>
      <c r="L1133" s="49"/>
      <c r="M1133" s="49"/>
      <c r="N1133" s="49"/>
      <c r="O1133" s="49"/>
      <c r="P1133" s="49"/>
      <c r="Q1133" s="49"/>
      <c r="R1133" s="49"/>
      <c r="S1133" s="49"/>
      <c r="T1133" s="49"/>
      <c r="U1133" s="49"/>
      <c r="V1133" s="49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</row>
    <row r="1134" spans="3:134">
      <c r="C1134"/>
      <c r="D1134"/>
      <c r="E1134"/>
      <c r="F1134"/>
      <c r="G1134" s="28"/>
      <c r="H1134" s="49"/>
      <c r="I1134" s="49"/>
      <c r="J1134" s="49"/>
      <c r="K1134" s="49"/>
      <c r="L1134" s="49"/>
      <c r="M1134" s="49"/>
      <c r="N1134" s="49"/>
      <c r="O1134" s="49"/>
      <c r="P1134" s="49"/>
      <c r="Q1134" s="49"/>
      <c r="R1134" s="49"/>
      <c r="S1134" s="49"/>
      <c r="T1134" s="49"/>
      <c r="U1134" s="49"/>
      <c r="V1134" s="49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</row>
    <row r="1135" spans="3:134">
      <c r="C1135"/>
      <c r="D1135"/>
      <c r="E1135"/>
      <c r="F1135"/>
      <c r="G1135" s="28"/>
      <c r="H1135" s="49"/>
      <c r="I1135" s="49"/>
      <c r="J1135" s="49"/>
      <c r="K1135" s="49"/>
      <c r="L1135" s="49"/>
      <c r="M1135" s="49"/>
      <c r="N1135" s="49"/>
      <c r="O1135" s="49"/>
      <c r="P1135" s="49"/>
      <c r="Q1135" s="49"/>
      <c r="R1135" s="49"/>
      <c r="S1135" s="49"/>
      <c r="T1135" s="49"/>
      <c r="U1135" s="49"/>
      <c r="V1135" s="49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</row>
    <row r="1136" spans="3:134">
      <c r="C1136"/>
      <c r="D1136"/>
      <c r="E1136"/>
      <c r="F1136"/>
      <c r="G1136" s="28"/>
      <c r="H1136" s="49"/>
      <c r="I1136" s="49"/>
      <c r="J1136" s="49"/>
      <c r="K1136" s="49"/>
      <c r="L1136" s="49"/>
      <c r="M1136" s="49"/>
      <c r="N1136" s="49"/>
      <c r="O1136" s="49"/>
      <c r="P1136" s="49"/>
      <c r="Q1136" s="49"/>
      <c r="R1136" s="49"/>
      <c r="S1136" s="49"/>
      <c r="T1136" s="49"/>
      <c r="U1136" s="49"/>
      <c r="V1136" s="49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</row>
    <row r="1137" spans="3:134">
      <c r="C1137"/>
      <c r="D1137"/>
      <c r="E1137"/>
      <c r="F1137"/>
      <c r="G1137" s="28"/>
      <c r="H1137" s="49"/>
      <c r="I1137" s="49"/>
      <c r="J1137" s="49"/>
      <c r="K1137" s="49"/>
      <c r="L1137" s="49"/>
      <c r="M1137" s="49"/>
      <c r="N1137" s="49"/>
      <c r="O1137" s="49"/>
      <c r="P1137" s="49"/>
      <c r="Q1137" s="49"/>
      <c r="R1137" s="49"/>
      <c r="S1137" s="49"/>
      <c r="T1137" s="49"/>
      <c r="U1137" s="49"/>
      <c r="V1137" s="49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</row>
    <row r="1138" spans="3:134">
      <c r="C1138"/>
      <c r="D1138"/>
      <c r="E1138"/>
      <c r="F1138"/>
      <c r="G1138" s="28"/>
      <c r="H1138" s="49"/>
      <c r="I1138" s="49"/>
      <c r="J1138" s="49"/>
      <c r="K1138" s="49"/>
      <c r="L1138" s="49"/>
      <c r="M1138" s="49"/>
      <c r="N1138" s="49"/>
      <c r="O1138" s="49"/>
      <c r="P1138" s="49"/>
      <c r="Q1138" s="49"/>
      <c r="R1138" s="49"/>
      <c r="S1138" s="49"/>
      <c r="T1138" s="49"/>
      <c r="U1138" s="49"/>
      <c r="V1138" s="49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</row>
    <row r="1139" spans="3:134">
      <c r="C1139"/>
      <c r="D1139"/>
      <c r="E1139"/>
      <c r="F1139"/>
      <c r="G1139" s="28"/>
      <c r="H1139" s="49"/>
      <c r="I1139" s="49"/>
      <c r="J1139" s="49"/>
      <c r="K1139" s="49"/>
      <c r="L1139" s="49"/>
      <c r="M1139" s="49"/>
      <c r="N1139" s="49"/>
      <c r="O1139" s="49"/>
      <c r="P1139" s="49"/>
      <c r="Q1139" s="49"/>
      <c r="R1139" s="49"/>
      <c r="S1139" s="49"/>
      <c r="T1139" s="49"/>
      <c r="U1139" s="49"/>
      <c r="V1139" s="4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</row>
    <row r="1140" spans="3:134">
      <c r="C1140"/>
      <c r="D1140"/>
      <c r="E1140"/>
      <c r="F1140"/>
      <c r="G1140" s="28"/>
      <c r="H1140" s="49"/>
      <c r="I1140" s="49"/>
      <c r="J1140" s="49"/>
      <c r="K1140" s="49"/>
      <c r="L1140" s="49"/>
      <c r="M1140" s="49"/>
      <c r="N1140" s="49"/>
      <c r="O1140" s="49"/>
      <c r="P1140" s="49"/>
      <c r="Q1140" s="49"/>
      <c r="R1140" s="49"/>
      <c r="S1140" s="49"/>
      <c r="T1140" s="49"/>
      <c r="U1140" s="49"/>
      <c r="V1140" s="49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</row>
    <row r="1141" spans="3:134">
      <c r="C1141"/>
      <c r="D1141"/>
      <c r="E1141"/>
      <c r="F1141"/>
      <c r="G1141" s="28"/>
      <c r="H1141" s="49"/>
      <c r="I1141" s="49"/>
      <c r="J1141" s="49"/>
      <c r="K1141" s="49"/>
      <c r="L1141" s="49"/>
      <c r="M1141" s="49"/>
      <c r="N1141" s="49"/>
      <c r="O1141" s="49"/>
      <c r="P1141" s="49"/>
      <c r="Q1141" s="49"/>
      <c r="R1141" s="49"/>
      <c r="S1141" s="49"/>
      <c r="T1141" s="49"/>
      <c r="U1141" s="49"/>
      <c r="V1141" s="49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</row>
    <row r="1142" spans="3:134">
      <c r="C1142"/>
      <c r="D1142"/>
      <c r="E1142"/>
      <c r="F1142"/>
      <c r="G1142" s="28"/>
      <c r="H1142" s="49"/>
      <c r="I1142" s="49"/>
      <c r="J1142" s="49"/>
      <c r="K1142" s="49"/>
      <c r="L1142" s="49"/>
      <c r="M1142" s="49"/>
      <c r="N1142" s="49"/>
      <c r="O1142" s="49"/>
      <c r="P1142" s="49"/>
      <c r="Q1142" s="49"/>
      <c r="R1142" s="49"/>
      <c r="S1142" s="49"/>
      <c r="T1142" s="49"/>
      <c r="U1142" s="49"/>
      <c r="V1142" s="49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</row>
    <row r="1143" spans="3:134">
      <c r="C1143"/>
      <c r="D1143"/>
      <c r="E1143"/>
      <c r="F1143"/>
      <c r="G1143" s="28"/>
      <c r="H1143" s="49"/>
      <c r="I1143" s="49"/>
      <c r="J1143" s="49"/>
      <c r="K1143" s="49"/>
      <c r="L1143" s="49"/>
      <c r="M1143" s="49"/>
      <c r="N1143" s="49"/>
      <c r="O1143" s="49"/>
      <c r="P1143" s="49"/>
      <c r="Q1143" s="49"/>
      <c r="R1143" s="49"/>
      <c r="S1143" s="49"/>
      <c r="T1143" s="49"/>
      <c r="U1143" s="49"/>
      <c r="V1143" s="49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</row>
    <row r="1144" spans="3:134">
      <c r="C1144"/>
      <c r="D1144"/>
      <c r="E1144"/>
      <c r="F1144"/>
      <c r="G1144" s="28"/>
      <c r="H1144" s="49"/>
      <c r="I1144" s="49"/>
      <c r="J1144" s="49"/>
      <c r="K1144" s="49"/>
      <c r="L1144" s="49"/>
      <c r="M1144" s="49"/>
      <c r="N1144" s="49"/>
      <c r="O1144" s="49"/>
      <c r="P1144" s="49"/>
      <c r="Q1144" s="49"/>
      <c r="R1144" s="49"/>
      <c r="S1144" s="49"/>
      <c r="T1144" s="49"/>
      <c r="U1144" s="49"/>
      <c r="V1144" s="49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</row>
    <row r="1145" spans="3:134">
      <c r="C1145"/>
      <c r="D1145"/>
      <c r="E1145"/>
      <c r="F1145"/>
      <c r="G1145" s="28"/>
      <c r="H1145" s="49"/>
      <c r="I1145" s="49"/>
      <c r="J1145" s="49"/>
      <c r="K1145" s="49"/>
      <c r="L1145" s="49"/>
      <c r="M1145" s="49"/>
      <c r="N1145" s="49"/>
      <c r="O1145" s="49"/>
      <c r="P1145" s="49"/>
      <c r="Q1145" s="49"/>
      <c r="R1145" s="49"/>
      <c r="S1145" s="49"/>
      <c r="T1145" s="49"/>
      <c r="U1145" s="49"/>
      <c r="V1145" s="49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</row>
    <row r="1146" spans="3:134">
      <c r="C1146"/>
      <c r="D1146"/>
      <c r="E1146"/>
      <c r="F1146"/>
      <c r="G1146" s="28"/>
      <c r="H1146" s="49"/>
      <c r="I1146" s="49"/>
      <c r="J1146" s="49"/>
      <c r="K1146" s="49"/>
      <c r="L1146" s="49"/>
      <c r="M1146" s="49"/>
      <c r="N1146" s="49"/>
      <c r="O1146" s="49"/>
      <c r="P1146" s="49"/>
      <c r="Q1146" s="49"/>
      <c r="R1146" s="49"/>
      <c r="S1146" s="49"/>
      <c r="T1146" s="49"/>
      <c r="U1146" s="49"/>
      <c r="V1146" s="49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</row>
    <row r="1147" spans="3:134">
      <c r="C1147"/>
      <c r="D1147"/>
      <c r="E1147"/>
      <c r="F1147"/>
      <c r="G1147" s="28"/>
      <c r="H1147" s="49"/>
      <c r="I1147" s="49"/>
      <c r="J1147" s="49"/>
      <c r="K1147" s="49"/>
      <c r="L1147" s="49"/>
      <c r="M1147" s="49"/>
      <c r="N1147" s="49"/>
      <c r="O1147" s="49"/>
      <c r="P1147" s="49"/>
      <c r="Q1147" s="49"/>
      <c r="R1147" s="49"/>
      <c r="S1147" s="49"/>
      <c r="T1147" s="49"/>
      <c r="U1147" s="49"/>
      <c r="V1147" s="49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</row>
    <row r="1148" spans="3:134">
      <c r="C1148"/>
      <c r="D1148"/>
      <c r="E1148"/>
      <c r="F1148"/>
      <c r="G1148" s="28"/>
      <c r="H1148" s="49"/>
      <c r="I1148" s="49"/>
      <c r="J1148" s="49"/>
      <c r="K1148" s="49"/>
      <c r="L1148" s="49"/>
      <c r="M1148" s="49"/>
      <c r="N1148" s="49"/>
      <c r="O1148" s="49"/>
      <c r="P1148" s="49"/>
      <c r="Q1148" s="49"/>
      <c r="R1148" s="49"/>
      <c r="S1148" s="49"/>
      <c r="T1148" s="49"/>
      <c r="U1148" s="49"/>
      <c r="V1148" s="49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</row>
    <row r="1149" spans="3:134">
      <c r="C1149"/>
      <c r="D1149"/>
      <c r="E1149"/>
      <c r="F1149"/>
      <c r="G1149" s="28"/>
      <c r="H1149" s="49"/>
      <c r="I1149" s="49"/>
      <c r="J1149" s="49"/>
      <c r="K1149" s="49"/>
      <c r="L1149" s="49"/>
      <c r="M1149" s="49"/>
      <c r="N1149" s="49"/>
      <c r="O1149" s="49"/>
      <c r="P1149" s="49"/>
      <c r="Q1149" s="49"/>
      <c r="R1149" s="49"/>
      <c r="S1149" s="49"/>
      <c r="T1149" s="49"/>
      <c r="U1149" s="49"/>
      <c r="V1149" s="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</row>
    <row r="1150" spans="3:134">
      <c r="C1150"/>
      <c r="D1150"/>
      <c r="E1150"/>
      <c r="F1150"/>
      <c r="G1150" s="28"/>
      <c r="H1150" s="49"/>
      <c r="I1150" s="49"/>
      <c r="J1150" s="49"/>
      <c r="K1150" s="49"/>
      <c r="L1150" s="49"/>
      <c r="M1150" s="49"/>
      <c r="N1150" s="49"/>
      <c r="O1150" s="49"/>
      <c r="P1150" s="49"/>
      <c r="Q1150" s="49"/>
      <c r="R1150" s="49"/>
      <c r="S1150" s="49"/>
      <c r="T1150" s="49"/>
      <c r="U1150" s="49"/>
      <c r="V1150" s="49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</row>
    <row r="1151" spans="3:134">
      <c r="C1151"/>
      <c r="D1151"/>
      <c r="E1151"/>
      <c r="F1151"/>
      <c r="G1151" s="28"/>
      <c r="H1151" s="49"/>
      <c r="I1151" s="49"/>
      <c r="J1151" s="49"/>
      <c r="K1151" s="49"/>
      <c r="L1151" s="49"/>
      <c r="M1151" s="49"/>
      <c r="N1151" s="49"/>
      <c r="O1151" s="49"/>
      <c r="P1151" s="49"/>
      <c r="Q1151" s="49"/>
      <c r="R1151" s="49"/>
      <c r="S1151" s="49"/>
      <c r="T1151" s="49"/>
      <c r="U1151" s="49"/>
      <c r="V1151" s="49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</row>
    <row r="1152" spans="3:134">
      <c r="C1152"/>
      <c r="D1152"/>
      <c r="E1152"/>
      <c r="F1152"/>
      <c r="G1152" s="28"/>
      <c r="H1152" s="49"/>
      <c r="I1152" s="49"/>
      <c r="J1152" s="49"/>
      <c r="K1152" s="49"/>
      <c r="L1152" s="49"/>
      <c r="M1152" s="49"/>
      <c r="N1152" s="49"/>
      <c r="O1152" s="49"/>
      <c r="P1152" s="49"/>
      <c r="Q1152" s="49"/>
      <c r="R1152" s="49"/>
      <c r="S1152" s="49"/>
      <c r="T1152" s="49"/>
      <c r="U1152" s="49"/>
      <c r="V1152" s="49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</row>
    <row r="1153" spans="3:134">
      <c r="C1153"/>
      <c r="D1153"/>
      <c r="E1153"/>
      <c r="F1153"/>
      <c r="G1153" s="28"/>
      <c r="H1153" s="49"/>
      <c r="I1153" s="49"/>
      <c r="J1153" s="49"/>
      <c r="K1153" s="49"/>
      <c r="L1153" s="49"/>
      <c r="M1153" s="49"/>
      <c r="N1153" s="49"/>
      <c r="O1153" s="49"/>
      <c r="P1153" s="49"/>
      <c r="Q1153" s="49"/>
      <c r="R1153" s="49"/>
      <c r="S1153" s="49"/>
      <c r="T1153" s="49"/>
      <c r="U1153" s="49"/>
      <c r="V1153" s="49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</row>
    <row r="1154" spans="3:134">
      <c r="C1154"/>
      <c r="D1154"/>
      <c r="E1154"/>
      <c r="F1154"/>
      <c r="G1154" s="28"/>
      <c r="H1154" s="49"/>
      <c r="I1154" s="49"/>
      <c r="J1154" s="49"/>
      <c r="K1154" s="49"/>
      <c r="L1154" s="49"/>
      <c r="M1154" s="49"/>
      <c r="N1154" s="49"/>
      <c r="O1154" s="49"/>
      <c r="P1154" s="49"/>
      <c r="Q1154" s="49"/>
      <c r="R1154" s="49"/>
      <c r="S1154" s="49"/>
      <c r="T1154" s="49"/>
      <c r="U1154" s="49"/>
      <c r="V1154" s="49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</row>
    <row r="1155" spans="3:134">
      <c r="C1155"/>
      <c r="D1155"/>
      <c r="E1155"/>
      <c r="F1155"/>
      <c r="G1155" s="28"/>
      <c r="H1155" s="49"/>
      <c r="I1155" s="49"/>
      <c r="J1155" s="49"/>
      <c r="K1155" s="49"/>
      <c r="L1155" s="49"/>
      <c r="M1155" s="49"/>
      <c r="N1155" s="49"/>
      <c r="O1155" s="49"/>
      <c r="P1155" s="49"/>
      <c r="Q1155" s="49"/>
      <c r="R1155" s="49"/>
      <c r="S1155" s="49"/>
      <c r="T1155" s="49"/>
      <c r="U1155" s="49"/>
      <c r="V1155" s="49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</row>
    <row r="1156" spans="3:134">
      <c r="C1156"/>
      <c r="D1156"/>
      <c r="E1156"/>
      <c r="F1156"/>
      <c r="G1156" s="28"/>
      <c r="H1156" s="49"/>
      <c r="I1156" s="49"/>
      <c r="J1156" s="49"/>
      <c r="K1156" s="49"/>
      <c r="L1156" s="49"/>
      <c r="M1156" s="49"/>
      <c r="N1156" s="49"/>
      <c r="O1156" s="49"/>
      <c r="P1156" s="49"/>
      <c r="Q1156" s="49"/>
      <c r="R1156" s="49"/>
      <c r="S1156" s="49"/>
      <c r="T1156" s="49"/>
      <c r="U1156" s="49"/>
      <c r="V1156" s="49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</row>
    <row r="1157" spans="3:134">
      <c r="C1157"/>
      <c r="D1157"/>
      <c r="E1157"/>
      <c r="F1157"/>
      <c r="G1157" s="28"/>
      <c r="H1157" s="49"/>
      <c r="I1157" s="49"/>
      <c r="J1157" s="49"/>
      <c r="K1157" s="49"/>
      <c r="L1157" s="49"/>
      <c r="M1157" s="49"/>
      <c r="N1157" s="49"/>
      <c r="O1157" s="49"/>
      <c r="P1157" s="49"/>
      <c r="Q1157" s="49"/>
      <c r="R1157" s="49"/>
      <c r="S1157" s="49"/>
      <c r="T1157" s="49"/>
      <c r="U1157" s="49"/>
      <c r="V1157" s="49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</row>
    <row r="1158" spans="3:134">
      <c r="C1158"/>
      <c r="D1158"/>
      <c r="E1158"/>
      <c r="F1158"/>
      <c r="G1158" s="28"/>
      <c r="H1158" s="49"/>
      <c r="I1158" s="49"/>
      <c r="J1158" s="49"/>
      <c r="K1158" s="49"/>
      <c r="L1158" s="49"/>
      <c r="M1158" s="49"/>
      <c r="N1158" s="49"/>
      <c r="O1158" s="49"/>
      <c r="P1158" s="49"/>
      <c r="Q1158" s="49"/>
      <c r="R1158" s="49"/>
      <c r="S1158" s="49"/>
      <c r="T1158" s="49"/>
      <c r="U1158" s="49"/>
      <c r="V1158" s="49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</row>
    <row r="1159" spans="3:134">
      <c r="C1159"/>
      <c r="D1159"/>
      <c r="E1159"/>
      <c r="F1159"/>
      <c r="G1159" s="28"/>
      <c r="H1159" s="49"/>
      <c r="I1159" s="49"/>
      <c r="J1159" s="49"/>
      <c r="K1159" s="49"/>
      <c r="L1159" s="49"/>
      <c r="M1159" s="49"/>
      <c r="N1159" s="49"/>
      <c r="O1159" s="49"/>
      <c r="P1159" s="49"/>
      <c r="Q1159" s="49"/>
      <c r="R1159" s="49"/>
      <c r="S1159" s="49"/>
      <c r="T1159" s="49"/>
      <c r="U1159" s="49"/>
      <c r="V1159" s="4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</row>
    <row r="1160" spans="3:134">
      <c r="C1160"/>
      <c r="D1160"/>
      <c r="E1160"/>
      <c r="F1160"/>
      <c r="G1160" s="28"/>
      <c r="H1160" s="49"/>
      <c r="I1160" s="49"/>
      <c r="J1160" s="49"/>
      <c r="K1160" s="49"/>
      <c r="L1160" s="49"/>
      <c r="M1160" s="49"/>
      <c r="N1160" s="49"/>
      <c r="O1160" s="49"/>
      <c r="P1160" s="49"/>
      <c r="Q1160" s="49"/>
      <c r="R1160" s="49"/>
      <c r="S1160" s="49"/>
      <c r="T1160" s="49"/>
      <c r="U1160" s="49"/>
      <c r="V1160" s="49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</row>
    <row r="1161" spans="3:134">
      <c r="C1161"/>
      <c r="D1161"/>
      <c r="E1161"/>
      <c r="F1161"/>
      <c r="G1161" s="28"/>
      <c r="H1161" s="49"/>
      <c r="I1161" s="49"/>
      <c r="J1161" s="49"/>
      <c r="K1161" s="49"/>
      <c r="L1161" s="49"/>
      <c r="M1161" s="49"/>
      <c r="N1161" s="49"/>
      <c r="O1161" s="49"/>
      <c r="P1161" s="49"/>
      <c r="Q1161" s="49"/>
      <c r="R1161" s="49"/>
      <c r="S1161" s="49"/>
      <c r="T1161" s="49"/>
      <c r="U1161" s="49"/>
      <c r="V1161" s="49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</row>
    <row r="1162" spans="3:134">
      <c r="C1162"/>
      <c r="D1162"/>
      <c r="E1162"/>
      <c r="F1162"/>
      <c r="G1162" s="28"/>
      <c r="H1162" s="49"/>
      <c r="I1162" s="49"/>
      <c r="J1162" s="49"/>
      <c r="K1162" s="49"/>
      <c r="L1162" s="49"/>
      <c r="M1162" s="49"/>
      <c r="N1162" s="49"/>
      <c r="O1162" s="49"/>
      <c r="P1162" s="49"/>
      <c r="Q1162" s="49"/>
      <c r="R1162" s="49"/>
      <c r="S1162" s="49"/>
      <c r="T1162" s="49"/>
      <c r="U1162" s="49"/>
      <c r="V1162" s="49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</row>
    <row r="1163" spans="3:134">
      <c r="C1163"/>
      <c r="D1163"/>
      <c r="E1163"/>
      <c r="F1163"/>
      <c r="G1163" s="28"/>
      <c r="H1163" s="49"/>
      <c r="I1163" s="49"/>
      <c r="J1163" s="49"/>
      <c r="K1163" s="49"/>
      <c r="L1163" s="49"/>
      <c r="M1163" s="49"/>
      <c r="N1163" s="49"/>
      <c r="O1163" s="49"/>
      <c r="P1163" s="49"/>
      <c r="Q1163" s="49"/>
      <c r="R1163" s="49"/>
      <c r="S1163" s="49"/>
      <c r="T1163" s="49"/>
      <c r="U1163" s="49"/>
      <c r="V1163" s="49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</row>
    <row r="1164" spans="3:134">
      <c r="C1164"/>
      <c r="D1164"/>
      <c r="E1164"/>
      <c r="F1164"/>
      <c r="G1164" s="28"/>
      <c r="H1164" s="49"/>
      <c r="I1164" s="49"/>
      <c r="J1164" s="49"/>
      <c r="K1164" s="49"/>
      <c r="L1164" s="49"/>
      <c r="M1164" s="49"/>
      <c r="N1164" s="49"/>
      <c r="O1164" s="49"/>
      <c r="P1164" s="49"/>
      <c r="Q1164" s="49"/>
      <c r="R1164" s="49"/>
      <c r="S1164" s="49"/>
      <c r="T1164" s="49"/>
      <c r="U1164" s="49"/>
      <c r="V1164" s="49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</row>
    <row r="1165" spans="3:134">
      <c r="C1165"/>
      <c r="D1165"/>
      <c r="E1165"/>
      <c r="F1165"/>
      <c r="G1165" s="28"/>
      <c r="H1165" s="49"/>
      <c r="I1165" s="49"/>
      <c r="J1165" s="49"/>
      <c r="K1165" s="49"/>
      <c r="L1165" s="49"/>
      <c r="M1165" s="49"/>
      <c r="N1165" s="49"/>
      <c r="O1165" s="49"/>
      <c r="P1165" s="49"/>
      <c r="Q1165" s="49"/>
      <c r="R1165" s="49"/>
      <c r="S1165" s="49"/>
      <c r="T1165" s="49"/>
      <c r="U1165" s="49"/>
      <c r="V1165" s="49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</row>
    <row r="1166" spans="3:134">
      <c r="C1166"/>
      <c r="D1166"/>
      <c r="E1166"/>
      <c r="F1166"/>
      <c r="G1166" s="28"/>
      <c r="H1166" s="49"/>
      <c r="I1166" s="49"/>
      <c r="J1166" s="49"/>
      <c r="K1166" s="49"/>
      <c r="L1166" s="49"/>
      <c r="M1166" s="49"/>
      <c r="N1166" s="49"/>
      <c r="O1166" s="49"/>
      <c r="P1166" s="49"/>
      <c r="Q1166" s="49"/>
      <c r="R1166" s="49"/>
      <c r="S1166" s="49"/>
      <c r="T1166" s="49"/>
      <c r="U1166" s="49"/>
      <c r="V1166" s="49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</row>
    <row r="1167" spans="3:134">
      <c r="C1167"/>
      <c r="D1167"/>
      <c r="E1167"/>
      <c r="F1167"/>
      <c r="G1167" s="28"/>
      <c r="H1167" s="49"/>
      <c r="I1167" s="49"/>
      <c r="J1167" s="49"/>
      <c r="K1167" s="49"/>
      <c r="L1167" s="49"/>
      <c r="M1167" s="49"/>
      <c r="N1167" s="49"/>
      <c r="O1167" s="49"/>
      <c r="P1167" s="49"/>
      <c r="Q1167" s="49"/>
      <c r="R1167" s="49"/>
      <c r="S1167" s="49"/>
      <c r="T1167" s="49"/>
      <c r="U1167" s="49"/>
      <c r="V1167" s="49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</row>
    <row r="1168" spans="3:134">
      <c r="C1168"/>
      <c r="D1168"/>
      <c r="E1168"/>
      <c r="F1168"/>
      <c r="G1168" s="28"/>
      <c r="H1168" s="49"/>
      <c r="I1168" s="49"/>
      <c r="J1168" s="49"/>
      <c r="K1168" s="49"/>
      <c r="L1168" s="49"/>
      <c r="M1168" s="49"/>
      <c r="N1168" s="49"/>
      <c r="O1168" s="49"/>
      <c r="P1168" s="49"/>
      <c r="Q1168" s="49"/>
      <c r="R1168" s="49"/>
      <c r="S1168" s="49"/>
      <c r="T1168" s="49"/>
      <c r="U1168" s="49"/>
      <c r="V1168" s="49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</row>
    <row r="1169" spans="3:134">
      <c r="C1169"/>
      <c r="D1169"/>
      <c r="E1169"/>
      <c r="F1169"/>
      <c r="G1169" s="28"/>
      <c r="H1169" s="49"/>
      <c r="I1169" s="49"/>
      <c r="J1169" s="49"/>
      <c r="K1169" s="49"/>
      <c r="L1169" s="49"/>
      <c r="M1169" s="49"/>
      <c r="N1169" s="49"/>
      <c r="O1169" s="49"/>
      <c r="P1169" s="49"/>
      <c r="Q1169" s="49"/>
      <c r="R1169" s="49"/>
      <c r="S1169" s="49"/>
      <c r="T1169" s="49"/>
      <c r="U1169" s="49"/>
      <c r="V1169" s="4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</row>
    <row r="1170" spans="3:134">
      <c r="C1170"/>
      <c r="D1170"/>
      <c r="E1170"/>
      <c r="F1170"/>
      <c r="G1170" s="28"/>
      <c r="H1170" s="49"/>
      <c r="I1170" s="49"/>
      <c r="J1170" s="49"/>
      <c r="K1170" s="49"/>
      <c r="L1170" s="49"/>
      <c r="M1170" s="49"/>
      <c r="N1170" s="49"/>
      <c r="O1170" s="49"/>
      <c r="P1170" s="49"/>
      <c r="Q1170" s="49"/>
      <c r="R1170" s="49"/>
      <c r="S1170" s="49"/>
      <c r="T1170" s="49"/>
      <c r="U1170" s="49"/>
      <c r="V1170" s="49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</row>
    <row r="1171" spans="3:134">
      <c r="C1171"/>
      <c r="D1171"/>
      <c r="E1171"/>
      <c r="F1171"/>
      <c r="G1171" s="28"/>
      <c r="H1171" s="49"/>
      <c r="I1171" s="49"/>
      <c r="J1171" s="49"/>
      <c r="K1171" s="49"/>
      <c r="L1171" s="49"/>
      <c r="M1171" s="49"/>
      <c r="N1171" s="49"/>
      <c r="O1171" s="49"/>
      <c r="P1171" s="49"/>
      <c r="Q1171" s="49"/>
      <c r="R1171" s="49"/>
      <c r="S1171" s="49"/>
      <c r="T1171" s="49"/>
      <c r="U1171" s="49"/>
      <c r="V1171" s="49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</row>
    <row r="1172" spans="3:134">
      <c r="C1172"/>
      <c r="D1172"/>
      <c r="E1172"/>
      <c r="F1172"/>
      <c r="G1172" s="28"/>
      <c r="H1172" s="49"/>
      <c r="I1172" s="49"/>
      <c r="J1172" s="49"/>
      <c r="K1172" s="49"/>
      <c r="L1172" s="49"/>
      <c r="M1172" s="49"/>
      <c r="N1172" s="49"/>
      <c r="O1172" s="49"/>
      <c r="P1172" s="49"/>
      <c r="Q1172" s="49"/>
      <c r="R1172" s="49"/>
      <c r="S1172" s="49"/>
      <c r="T1172" s="49"/>
      <c r="U1172" s="49"/>
      <c r="V1172" s="49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</row>
    <row r="1173" spans="3:134">
      <c r="C1173"/>
      <c r="D1173"/>
      <c r="E1173"/>
      <c r="F1173"/>
      <c r="G1173" s="28"/>
      <c r="H1173" s="49"/>
      <c r="I1173" s="49"/>
      <c r="J1173" s="49"/>
      <c r="K1173" s="49"/>
      <c r="L1173" s="49"/>
      <c r="M1173" s="49"/>
      <c r="N1173" s="49"/>
      <c r="O1173" s="49"/>
      <c r="P1173" s="49"/>
      <c r="Q1173" s="49"/>
      <c r="R1173" s="49"/>
      <c r="S1173" s="49"/>
      <c r="T1173" s="49"/>
      <c r="U1173" s="49"/>
      <c r="V1173" s="49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</row>
    <row r="1174" spans="3:134">
      <c r="C1174"/>
      <c r="D1174"/>
      <c r="E1174"/>
      <c r="F1174"/>
      <c r="G1174" s="28"/>
      <c r="H1174" s="49"/>
      <c r="I1174" s="49"/>
      <c r="J1174" s="49"/>
      <c r="K1174" s="49"/>
      <c r="L1174" s="49"/>
      <c r="M1174" s="49"/>
      <c r="N1174" s="49"/>
      <c r="O1174" s="49"/>
      <c r="P1174" s="49"/>
      <c r="Q1174" s="49"/>
      <c r="R1174" s="49"/>
      <c r="S1174" s="49"/>
      <c r="T1174" s="49"/>
      <c r="U1174" s="49"/>
      <c r="V1174" s="49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</row>
    <row r="1175" spans="3:134">
      <c r="C1175"/>
      <c r="D1175"/>
      <c r="E1175"/>
      <c r="F1175"/>
      <c r="G1175" s="28"/>
      <c r="H1175" s="49"/>
      <c r="I1175" s="49"/>
      <c r="J1175" s="49"/>
      <c r="K1175" s="49"/>
      <c r="L1175" s="49"/>
      <c r="M1175" s="49"/>
      <c r="N1175" s="49"/>
      <c r="O1175" s="49"/>
      <c r="P1175" s="49"/>
      <c r="Q1175" s="49"/>
      <c r="R1175" s="49"/>
      <c r="S1175" s="49"/>
      <c r="T1175" s="49"/>
      <c r="U1175" s="49"/>
      <c r="V1175" s="49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</row>
    <row r="1176" spans="3:134">
      <c r="C1176"/>
      <c r="D1176"/>
      <c r="E1176"/>
      <c r="F1176"/>
      <c r="G1176" s="28"/>
      <c r="H1176" s="49"/>
      <c r="I1176" s="49"/>
      <c r="J1176" s="49"/>
      <c r="K1176" s="49"/>
      <c r="L1176" s="49"/>
      <c r="M1176" s="49"/>
      <c r="N1176" s="49"/>
      <c r="O1176" s="49"/>
      <c r="P1176" s="49"/>
      <c r="Q1176" s="49"/>
      <c r="R1176" s="49"/>
      <c r="S1176" s="49"/>
      <c r="T1176" s="49"/>
      <c r="U1176" s="49"/>
      <c r="V1176" s="49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</row>
    <row r="1177" spans="3:134">
      <c r="C1177"/>
      <c r="D1177"/>
      <c r="E1177"/>
      <c r="F1177"/>
      <c r="G1177" s="28"/>
      <c r="H1177" s="49"/>
      <c r="I1177" s="49"/>
      <c r="J1177" s="49"/>
      <c r="K1177" s="49"/>
      <c r="L1177" s="49"/>
      <c r="M1177" s="49"/>
      <c r="N1177" s="49"/>
      <c r="O1177" s="49"/>
      <c r="P1177" s="49"/>
      <c r="Q1177" s="49"/>
      <c r="R1177" s="49"/>
      <c r="S1177" s="49"/>
      <c r="T1177" s="49"/>
      <c r="U1177" s="49"/>
      <c r="V1177" s="49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</row>
    <row r="1178" spans="3:134">
      <c r="C1178"/>
      <c r="D1178"/>
      <c r="E1178"/>
      <c r="F1178"/>
      <c r="G1178" s="28"/>
      <c r="H1178" s="49"/>
      <c r="I1178" s="49"/>
      <c r="J1178" s="49"/>
      <c r="K1178" s="49"/>
      <c r="L1178" s="49"/>
      <c r="M1178" s="49"/>
      <c r="N1178" s="49"/>
      <c r="O1178" s="49"/>
      <c r="P1178" s="49"/>
      <c r="Q1178" s="49"/>
      <c r="R1178" s="49"/>
      <c r="S1178" s="49"/>
      <c r="T1178" s="49"/>
      <c r="U1178" s="49"/>
      <c r="V1178" s="49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</row>
    <row r="1179" spans="3:134">
      <c r="C1179"/>
      <c r="D1179"/>
      <c r="E1179"/>
      <c r="F1179"/>
      <c r="G1179" s="28"/>
      <c r="H1179" s="49"/>
      <c r="I1179" s="49"/>
      <c r="J1179" s="49"/>
      <c r="K1179" s="49"/>
      <c r="L1179" s="49"/>
      <c r="M1179" s="49"/>
      <c r="N1179" s="49"/>
      <c r="O1179" s="49"/>
      <c r="P1179" s="49"/>
      <c r="Q1179" s="49"/>
      <c r="R1179" s="49"/>
      <c r="S1179" s="49"/>
      <c r="T1179" s="49"/>
      <c r="U1179" s="49"/>
      <c r="V1179" s="4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</row>
    <row r="1180" spans="3:134">
      <c r="C1180"/>
      <c r="D1180"/>
      <c r="E1180"/>
      <c r="F1180"/>
      <c r="G1180" s="28"/>
      <c r="H1180" s="49"/>
      <c r="I1180" s="49"/>
      <c r="J1180" s="49"/>
      <c r="K1180" s="49"/>
      <c r="L1180" s="49"/>
      <c r="M1180" s="49"/>
      <c r="N1180" s="49"/>
      <c r="O1180" s="49"/>
      <c r="P1180" s="49"/>
      <c r="Q1180" s="49"/>
      <c r="R1180" s="49"/>
      <c r="S1180" s="49"/>
      <c r="T1180" s="49"/>
      <c r="U1180" s="49"/>
      <c r="V1180" s="49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</row>
    <row r="1181" spans="3:134">
      <c r="C1181"/>
      <c r="D1181"/>
      <c r="E1181"/>
      <c r="F1181"/>
      <c r="G1181" s="28"/>
      <c r="H1181" s="49"/>
      <c r="I1181" s="49"/>
      <c r="J1181" s="49"/>
      <c r="K1181" s="49"/>
      <c r="L1181" s="49"/>
      <c r="M1181" s="49"/>
      <c r="N1181" s="49"/>
      <c r="O1181" s="49"/>
      <c r="P1181" s="49"/>
      <c r="Q1181" s="49"/>
      <c r="R1181" s="49"/>
      <c r="S1181" s="49"/>
      <c r="T1181" s="49"/>
      <c r="U1181" s="49"/>
      <c r="V1181" s="49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</row>
    <row r="1182" spans="3:134">
      <c r="C1182"/>
      <c r="D1182"/>
      <c r="E1182"/>
      <c r="F1182"/>
      <c r="G1182" s="28"/>
      <c r="H1182" s="49"/>
      <c r="I1182" s="49"/>
      <c r="J1182" s="49"/>
      <c r="K1182" s="49"/>
      <c r="L1182" s="49"/>
      <c r="M1182" s="49"/>
      <c r="N1182" s="49"/>
      <c r="O1182" s="49"/>
      <c r="P1182" s="49"/>
      <c r="Q1182" s="49"/>
      <c r="R1182" s="49"/>
      <c r="S1182" s="49"/>
      <c r="T1182" s="49"/>
      <c r="U1182" s="49"/>
      <c r="V1182" s="49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</row>
    <row r="1183" spans="3:134">
      <c r="C1183"/>
      <c r="D1183"/>
      <c r="E1183"/>
      <c r="F1183"/>
      <c r="G1183" s="28"/>
      <c r="H1183" s="49"/>
      <c r="I1183" s="49"/>
      <c r="J1183" s="49"/>
      <c r="K1183" s="49"/>
      <c r="L1183" s="49"/>
      <c r="M1183" s="49"/>
      <c r="N1183" s="49"/>
      <c r="O1183" s="49"/>
      <c r="P1183" s="49"/>
      <c r="Q1183" s="49"/>
      <c r="R1183" s="49"/>
      <c r="S1183" s="49"/>
      <c r="T1183" s="49"/>
      <c r="U1183" s="49"/>
      <c r="V1183" s="49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</row>
    <row r="1184" spans="3:134">
      <c r="C1184"/>
      <c r="D1184"/>
      <c r="E1184"/>
      <c r="F1184"/>
      <c r="G1184" s="28"/>
      <c r="H1184" s="49"/>
      <c r="I1184" s="49"/>
      <c r="J1184" s="49"/>
      <c r="K1184" s="49"/>
      <c r="L1184" s="49"/>
      <c r="M1184" s="49"/>
      <c r="N1184" s="49"/>
      <c r="O1184" s="49"/>
      <c r="P1184" s="49"/>
      <c r="Q1184" s="49"/>
      <c r="R1184" s="49"/>
      <c r="S1184" s="49"/>
      <c r="T1184" s="49"/>
      <c r="U1184" s="49"/>
      <c r="V1184" s="49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</row>
    <row r="1185" spans="3:134">
      <c r="C1185"/>
      <c r="D1185"/>
      <c r="E1185"/>
      <c r="F1185"/>
      <c r="G1185" s="28"/>
      <c r="H1185" s="49"/>
      <c r="I1185" s="49"/>
      <c r="J1185" s="49"/>
      <c r="K1185" s="49"/>
      <c r="L1185" s="49"/>
      <c r="M1185" s="49"/>
      <c r="N1185" s="49"/>
      <c r="O1185" s="49"/>
      <c r="P1185" s="49"/>
      <c r="Q1185" s="49"/>
      <c r="R1185" s="49"/>
      <c r="S1185" s="49"/>
      <c r="T1185" s="49"/>
      <c r="U1185" s="49"/>
      <c r="V1185" s="49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</row>
    <row r="1186" spans="3:134">
      <c r="C1186"/>
      <c r="D1186"/>
      <c r="E1186"/>
      <c r="F1186"/>
      <c r="G1186" s="28"/>
      <c r="H1186" s="49"/>
      <c r="I1186" s="49"/>
      <c r="J1186" s="49"/>
      <c r="K1186" s="49"/>
      <c r="L1186" s="49"/>
      <c r="M1186" s="49"/>
      <c r="N1186" s="49"/>
      <c r="O1186" s="49"/>
      <c r="P1186" s="49"/>
      <c r="Q1186" s="49"/>
      <c r="R1186" s="49"/>
      <c r="S1186" s="49"/>
      <c r="T1186" s="49"/>
      <c r="U1186" s="49"/>
      <c r="V1186" s="49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</row>
    <row r="1187" spans="3:134">
      <c r="C1187"/>
      <c r="D1187"/>
      <c r="E1187"/>
      <c r="F1187"/>
      <c r="G1187" s="28"/>
      <c r="H1187" s="49"/>
      <c r="I1187" s="49"/>
      <c r="J1187" s="49"/>
      <c r="K1187" s="49"/>
      <c r="L1187" s="49"/>
      <c r="M1187" s="49"/>
      <c r="N1187" s="49"/>
      <c r="O1187" s="49"/>
      <c r="P1187" s="49"/>
      <c r="Q1187" s="49"/>
      <c r="R1187" s="49"/>
      <c r="S1187" s="49"/>
      <c r="T1187" s="49"/>
      <c r="U1187" s="49"/>
      <c r="V1187" s="49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</row>
    <row r="1188" spans="3:134">
      <c r="C1188"/>
      <c r="D1188"/>
      <c r="E1188"/>
      <c r="F1188"/>
      <c r="G1188" s="28"/>
      <c r="H1188" s="49"/>
      <c r="I1188" s="49"/>
      <c r="J1188" s="49"/>
      <c r="K1188" s="49"/>
      <c r="L1188" s="49"/>
      <c r="M1188" s="49"/>
      <c r="N1188" s="49"/>
      <c r="O1188" s="49"/>
      <c r="P1188" s="49"/>
      <c r="Q1188" s="49"/>
      <c r="R1188" s="49"/>
      <c r="S1188" s="49"/>
      <c r="T1188" s="49"/>
      <c r="U1188" s="49"/>
      <c r="V1188" s="49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</row>
    <row r="1189" spans="3:134">
      <c r="C1189"/>
      <c r="D1189"/>
      <c r="E1189"/>
      <c r="F1189"/>
      <c r="G1189" s="28"/>
      <c r="H1189" s="49"/>
      <c r="I1189" s="49"/>
      <c r="J1189" s="49"/>
      <c r="K1189" s="49"/>
      <c r="L1189" s="49"/>
      <c r="M1189" s="49"/>
      <c r="N1189" s="49"/>
      <c r="O1189" s="49"/>
      <c r="P1189" s="49"/>
      <c r="Q1189" s="49"/>
      <c r="R1189" s="49"/>
      <c r="S1189" s="49"/>
      <c r="T1189" s="49"/>
      <c r="U1189" s="49"/>
      <c r="V1189" s="4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</row>
    <row r="1190" spans="3:134">
      <c r="C1190"/>
      <c r="D1190"/>
      <c r="E1190"/>
      <c r="F1190"/>
      <c r="G1190" s="28"/>
      <c r="H1190" s="49"/>
      <c r="I1190" s="49"/>
      <c r="J1190" s="49"/>
      <c r="K1190" s="49"/>
      <c r="L1190" s="49"/>
      <c r="M1190" s="49"/>
      <c r="N1190" s="49"/>
      <c r="O1190" s="49"/>
      <c r="P1190" s="49"/>
      <c r="Q1190" s="49"/>
      <c r="R1190" s="49"/>
      <c r="S1190" s="49"/>
      <c r="T1190" s="49"/>
      <c r="U1190" s="49"/>
      <c r="V1190" s="49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</row>
    <row r="1191" spans="3:134">
      <c r="C1191"/>
      <c r="D1191"/>
      <c r="E1191"/>
      <c r="F1191"/>
      <c r="G1191" s="28"/>
      <c r="H1191" s="49"/>
      <c r="I1191" s="49"/>
      <c r="J1191" s="49"/>
      <c r="K1191" s="49"/>
      <c r="L1191" s="49"/>
      <c r="M1191" s="49"/>
      <c r="N1191" s="49"/>
      <c r="O1191" s="49"/>
      <c r="P1191" s="49"/>
      <c r="Q1191" s="49"/>
      <c r="R1191" s="49"/>
      <c r="S1191" s="49"/>
      <c r="T1191" s="49"/>
      <c r="U1191" s="49"/>
      <c r="V1191" s="49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</row>
    <row r="1192" spans="3:134">
      <c r="C1192"/>
      <c r="D1192"/>
      <c r="E1192"/>
      <c r="F1192"/>
      <c r="G1192" s="28"/>
      <c r="H1192" s="49"/>
      <c r="I1192" s="49"/>
      <c r="J1192" s="49"/>
      <c r="K1192" s="49"/>
      <c r="L1192" s="49"/>
      <c r="M1192" s="49"/>
      <c r="N1192" s="49"/>
      <c r="O1192" s="49"/>
      <c r="P1192" s="49"/>
      <c r="Q1192" s="49"/>
      <c r="R1192" s="49"/>
      <c r="S1192" s="49"/>
      <c r="T1192" s="49"/>
      <c r="U1192" s="49"/>
      <c r="V1192" s="49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</row>
    <row r="1193" spans="3:134">
      <c r="C1193"/>
      <c r="D1193"/>
      <c r="E1193"/>
      <c r="F1193"/>
      <c r="G1193" s="28"/>
      <c r="H1193" s="49"/>
      <c r="I1193" s="49"/>
      <c r="J1193" s="49"/>
      <c r="K1193" s="49"/>
      <c r="L1193" s="49"/>
      <c r="M1193" s="49"/>
      <c r="N1193" s="49"/>
      <c r="O1193" s="49"/>
      <c r="P1193" s="49"/>
      <c r="Q1193" s="49"/>
      <c r="R1193" s="49"/>
      <c r="S1193" s="49"/>
      <c r="T1193" s="49"/>
      <c r="U1193" s="49"/>
      <c r="V1193" s="49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</row>
    <row r="1194" spans="3:134">
      <c r="C1194"/>
      <c r="D1194"/>
      <c r="E1194"/>
      <c r="F1194"/>
      <c r="G1194" s="28"/>
      <c r="H1194" s="49"/>
      <c r="I1194" s="49"/>
      <c r="J1194" s="49"/>
      <c r="K1194" s="49"/>
      <c r="L1194" s="49"/>
      <c r="M1194" s="49"/>
      <c r="N1194" s="49"/>
      <c r="O1194" s="49"/>
      <c r="P1194" s="49"/>
      <c r="Q1194" s="49"/>
      <c r="R1194" s="49"/>
      <c r="S1194" s="49"/>
      <c r="T1194" s="49"/>
      <c r="U1194" s="49"/>
      <c r="V1194" s="49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</row>
    <row r="1195" spans="3:134">
      <c r="C1195"/>
      <c r="D1195"/>
      <c r="E1195"/>
      <c r="F1195"/>
      <c r="G1195" s="28"/>
      <c r="H1195" s="49"/>
      <c r="I1195" s="49"/>
      <c r="J1195" s="49"/>
      <c r="K1195" s="49"/>
      <c r="L1195" s="49"/>
      <c r="M1195" s="49"/>
      <c r="N1195" s="49"/>
      <c r="O1195" s="49"/>
      <c r="P1195" s="49"/>
      <c r="Q1195" s="49"/>
      <c r="R1195" s="49"/>
      <c r="S1195" s="49"/>
      <c r="T1195" s="49"/>
      <c r="U1195" s="49"/>
      <c r="V1195" s="49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</row>
    <row r="1196" spans="3:134">
      <c r="C1196"/>
      <c r="D1196"/>
      <c r="E1196"/>
      <c r="F1196"/>
      <c r="G1196" s="28"/>
      <c r="H1196" s="49"/>
      <c r="I1196" s="49"/>
      <c r="J1196" s="49"/>
      <c r="K1196" s="49"/>
      <c r="L1196" s="49"/>
      <c r="M1196" s="49"/>
      <c r="N1196" s="49"/>
      <c r="O1196" s="49"/>
      <c r="P1196" s="49"/>
      <c r="Q1196" s="49"/>
      <c r="R1196" s="49"/>
      <c r="S1196" s="49"/>
      <c r="T1196" s="49"/>
      <c r="U1196" s="49"/>
      <c r="V1196" s="49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</row>
    <row r="1197" spans="3:134">
      <c r="C1197"/>
      <c r="D1197"/>
      <c r="E1197"/>
      <c r="F1197"/>
      <c r="G1197" s="28"/>
      <c r="H1197" s="49"/>
      <c r="I1197" s="49"/>
      <c r="J1197" s="49"/>
      <c r="K1197" s="49"/>
      <c r="L1197" s="49"/>
      <c r="M1197" s="49"/>
      <c r="N1197" s="49"/>
      <c r="O1197" s="49"/>
      <c r="P1197" s="49"/>
      <c r="Q1197" s="49"/>
      <c r="R1197" s="49"/>
      <c r="S1197" s="49"/>
      <c r="T1197" s="49"/>
      <c r="U1197" s="49"/>
      <c r="V1197" s="49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</row>
    <row r="1198" spans="3:134">
      <c r="C1198"/>
      <c r="D1198"/>
      <c r="E1198"/>
      <c r="F1198"/>
      <c r="G1198" s="28"/>
      <c r="H1198" s="49"/>
      <c r="I1198" s="49"/>
      <c r="J1198" s="49"/>
      <c r="K1198" s="49"/>
      <c r="L1198" s="49"/>
      <c r="M1198" s="49"/>
      <c r="N1198" s="49"/>
      <c r="O1198" s="49"/>
      <c r="P1198" s="49"/>
      <c r="Q1198" s="49"/>
      <c r="R1198" s="49"/>
      <c r="S1198" s="49"/>
      <c r="T1198" s="49"/>
      <c r="U1198" s="49"/>
      <c r="V1198" s="49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</row>
    <row r="1199" spans="3:134">
      <c r="C1199"/>
      <c r="D1199"/>
      <c r="E1199"/>
      <c r="F1199"/>
      <c r="G1199" s="28"/>
      <c r="H1199" s="49"/>
      <c r="I1199" s="49"/>
      <c r="J1199" s="49"/>
      <c r="K1199" s="49"/>
      <c r="L1199" s="49"/>
      <c r="M1199" s="49"/>
      <c r="N1199" s="49"/>
      <c r="O1199" s="49"/>
      <c r="P1199" s="49"/>
      <c r="Q1199" s="49"/>
      <c r="R1199" s="49"/>
      <c r="S1199" s="49"/>
      <c r="T1199" s="49"/>
      <c r="U1199" s="49"/>
      <c r="V1199" s="4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</row>
    <row r="1200" spans="3:134">
      <c r="C1200"/>
      <c r="D1200"/>
      <c r="E1200"/>
      <c r="F1200"/>
      <c r="G1200" s="28"/>
      <c r="H1200" s="49"/>
      <c r="I1200" s="49"/>
      <c r="J1200" s="49"/>
      <c r="K1200" s="49"/>
      <c r="L1200" s="49"/>
      <c r="M1200" s="49"/>
      <c r="N1200" s="49"/>
      <c r="O1200" s="49"/>
      <c r="P1200" s="49"/>
      <c r="Q1200" s="49"/>
      <c r="R1200" s="49"/>
      <c r="S1200" s="49"/>
      <c r="T1200" s="49"/>
      <c r="U1200" s="49"/>
      <c r="V1200" s="49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</row>
    <row r="1201" spans="3:134">
      <c r="C1201"/>
      <c r="D1201"/>
      <c r="E1201"/>
      <c r="F1201"/>
      <c r="G1201" s="28"/>
      <c r="H1201" s="49"/>
      <c r="I1201" s="49"/>
      <c r="J1201" s="49"/>
      <c r="K1201" s="49"/>
      <c r="L1201" s="49"/>
      <c r="M1201" s="49"/>
      <c r="N1201" s="49"/>
      <c r="O1201" s="49"/>
      <c r="P1201" s="49"/>
      <c r="Q1201" s="49"/>
      <c r="R1201" s="49"/>
      <c r="S1201" s="49"/>
      <c r="T1201" s="49"/>
      <c r="U1201" s="49"/>
      <c r="V1201" s="49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</row>
    <row r="1202" spans="3:134">
      <c r="C1202"/>
      <c r="D1202"/>
      <c r="E1202"/>
      <c r="F1202"/>
      <c r="G1202" s="28"/>
      <c r="H1202" s="49"/>
      <c r="I1202" s="49"/>
      <c r="J1202" s="49"/>
      <c r="K1202" s="49"/>
      <c r="L1202" s="49"/>
      <c r="M1202" s="49"/>
      <c r="N1202" s="49"/>
      <c r="O1202" s="49"/>
      <c r="P1202" s="49"/>
      <c r="Q1202" s="49"/>
      <c r="R1202" s="49"/>
      <c r="S1202" s="49"/>
      <c r="T1202" s="49"/>
      <c r="U1202" s="49"/>
      <c r="V1202" s="49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</row>
    <row r="1203" spans="3:134">
      <c r="C1203"/>
      <c r="D1203"/>
      <c r="E1203"/>
      <c r="F1203"/>
      <c r="G1203" s="28"/>
      <c r="H1203" s="49"/>
      <c r="I1203" s="49"/>
      <c r="J1203" s="49"/>
      <c r="K1203" s="49"/>
      <c r="L1203" s="49"/>
      <c r="M1203" s="49"/>
      <c r="N1203" s="49"/>
      <c r="O1203" s="49"/>
      <c r="P1203" s="49"/>
      <c r="Q1203" s="49"/>
      <c r="R1203" s="49"/>
      <c r="S1203" s="49"/>
      <c r="T1203" s="49"/>
      <c r="U1203" s="49"/>
      <c r="V1203" s="49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</row>
    <row r="1204" spans="3:134">
      <c r="C1204"/>
      <c r="D1204"/>
      <c r="E1204"/>
      <c r="F1204"/>
      <c r="G1204" s="28"/>
      <c r="H1204" s="49"/>
      <c r="I1204" s="49"/>
      <c r="J1204" s="49"/>
      <c r="K1204" s="49"/>
      <c r="L1204" s="49"/>
      <c r="M1204" s="49"/>
      <c r="N1204" s="49"/>
      <c r="O1204" s="49"/>
      <c r="P1204" s="49"/>
      <c r="Q1204" s="49"/>
      <c r="R1204" s="49"/>
      <c r="S1204" s="49"/>
      <c r="T1204" s="49"/>
      <c r="U1204" s="49"/>
      <c r="V1204" s="49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</row>
    <row r="1205" spans="3:134">
      <c r="C1205"/>
      <c r="D1205"/>
      <c r="E1205"/>
      <c r="F1205"/>
      <c r="G1205" s="28"/>
      <c r="H1205" s="49"/>
      <c r="I1205" s="49"/>
      <c r="J1205" s="49"/>
      <c r="K1205" s="49"/>
      <c r="L1205" s="49"/>
      <c r="M1205" s="49"/>
      <c r="N1205" s="49"/>
      <c r="O1205" s="49"/>
      <c r="P1205" s="49"/>
      <c r="Q1205" s="49"/>
      <c r="R1205" s="49"/>
      <c r="S1205" s="49"/>
      <c r="T1205" s="49"/>
      <c r="U1205" s="49"/>
      <c r="V1205" s="49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</row>
    <row r="1206" spans="3:134">
      <c r="C1206"/>
      <c r="D1206"/>
      <c r="E1206"/>
      <c r="F1206"/>
      <c r="G1206" s="28"/>
      <c r="H1206" s="49"/>
      <c r="I1206" s="49"/>
      <c r="J1206" s="49"/>
      <c r="K1206" s="49"/>
      <c r="L1206" s="49"/>
      <c r="M1206" s="49"/>
      <c r="N1206" s="49"/>
      <c r="O1206" s="49"/>
      <c r="P1206" s="49"/>
      <c r="Q1206" s="49"/>
      <c r="R1206" s="49"/>
      <c r="S1206" s="49"/>
      <c r="T1206" s="49"/>
      <c r="U1206" s="49"/>
      <c r="V1206" s="49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</row>
    <row r="1207" spans="3:134">
      <c r="C1207"/>
      <c r="D1207"/>
      <c r="E1207"/>
      <c r="F1207"/>
      <c r="G1207" s="28"/>
      <c r="H1207" s="49"/>
      <c r="I1207" s="49"/>
      <c r="J1207" s="49"/>
      <c r="K1207" s="49"/>
      <c r="L1207" s="49"/>
      <c r="M1207" s="49"/>
      <c r="N1207" s="49"/>
      <c r="O1207" s="49"/>
      <c r="P1207" s="49"/>
      <c r="Q1207" s="49"/>
      <c r="R1207" s="49"/>
      <c r="S1207" s="49"/>
      <c r="T1207" s="49"/>
      <c r="U1207" s="49"/>
      <c r="V1207" s="49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</row>
    <row r="1208" spans="3:134">
      <c r="C1208"/>
      <c r="D1208"/>
      <c r="E1208"/>
      <c r="F1208"/>
      <c r="G1208" s="28"/>
      <c r="H1208" s="49"/>
      <c r="I1208" s="49"/>
      <c r="J1208" s="49"/>
      <c r="K1208" s="49"/>
      <c r="L1208" s="49"/>
      <c r="M1208" s="49"/>
      <c r="N1208" s="49"/>
      <c r="O1208" s="49"/>
      <c r="P1208" s="49"/>
      <c r="Q1208" s="49"/>
      <c r="R1208" s="49"/>
      <c r="S1208" s="49"/>
      <c r="T1208" s="49"/>
      <c r="U1208" s="49"/>
      <c r="V1208" s="49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</row>
    <row r="1209" spans="3:134">
      <c r="C1209"/>
      <c r="D1209"/>
      <c r="E1209"/>
      <c r="F1209"/>
      <c r="G1209" s="28"/>
      <c r="H1209" s="49"/>
      <c r="I1209" s="49"/>
      <c r="J1209" s="49"/>
      <c r="K1209" s="49"/>
      <c r="L1209" s="49"/>
      <c r="M1209" s="49"/>
      <c r="N1209" s="49"/>
      <c r="O1209" s="49"/>
      <c r="P1209" s="49"/>
      <c r="Q1209" s="49"/>
      <c r="R1209" s="49"/>
      <c r="S1209" s="49"/>
      <c r="T1209" s="49"/>
      <c r="U1209" s="49"/>
      <c r="V1209" s="4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</row>
    <row r="1210" spans="3:134">
      <c r="C1210"/>
      <c r="D1210"/>
      <c r="E1210"/>
      <c r="F1210"/>
      <c r="G1210" s="28"/>
      <c r="H1210" s="49"/>
      <c r="I1210" s="49"/>
      <c r="J1210" s="49"/>
      <c r="K1210" s="49"/>
      <c r="L1210" s="49"/>
      <c r="M1210" s="49"/>
      <c r="N1210" s="49"/>
      <c r="O1210" s="49"/>
      <c r="P1210" s="49"/>
      <c r="Q1210" s="49"/>
      <c r="R1210" s="49"/>
      <c r="S1210" s="49"/>
      <c r="T1210" s="49"/>
      <c r="U1210" s="49"/>
      <c r="V1210" s="49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</row>
    <row r="1211" spans="3:134">
      <c r="C1211"/>
      <c r="D1211"/>
      <c r="E1211"/>
      <c r="F1211"/>
      <c r="G1211" s="28"/>
      <c r="H1211" s="49"/>
      <c r="I1211" s="49"/>
      <c r="J1211" s="49"/>
      <c r="K1211" s="49"/>
      <c r="L1211" s="49"/>
      <c r="M1211" s="49"/>
      <c r="N1211" s="49"/>
      <c r="O1211" s="49"/>
      <c r="P1211" s="49"/>
      <c r="Q1211" s="49"/>
      <c r="R1211" s="49"/>
      <c r="S1211" s="49"/>
      <c r="T1211" s="49"/>
      <c r="U1211" s="49"/>
      <c r="V1211" s="49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</row>
    <row r="1212" spans="3:134">
      <c r="C1212"/>
      <c r="D1212"/>
      <c r="E1212"/>
      <c r="F1212"/>
      <c r="G1212" s="28"/>
      <c r="H1212" s="49"/>
      <c r="I1212" s="49"/>
      <c r="J1212" s="49"/>
      <c r="K1212" s="49"/>
      <c r="L1212" s="49"/>
      <c r="M1212" s="49"/>
      <c r="N1212" s="49"/>
      <c r="O1212" s="49"/>
      <c r="P1212" s="49"/>
      <c r="Q1212" s="49"/>
      <c r="R1212" s="49"/>
      <c r="S1212" s="49"/>
      <c r="T1212" s="49"/>
      <c r="U1212" s="49"/>
      <c r="V1212" s="49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</row>
    <row r="1213" spans="3:134">
      <c r="C1213"/>
      <c r="D1213"/>
      <c r="E1213"/>
      <c r="F1213"/>
      <c r="G1213" s="28"/>
      <c r="H1213" s="49"/>
      <c r="I1213" s="49"/>
      <c r="J1213" s="49"/>
      <c r="K1213" s="49"/>
      <c r="L1213" s="49"/>
      <c r="M1213" s="49"/>
      <c r="N1213" s="49"/>
      <c r="O1213" s="49"/>
      <c r="P1213" s="49"/>
      <c r="Q1213" s="49"/>
      <c r="R1213" s="49"/>
      <c r="S1213" s="49"/>
      <c r="T1213" s="49"/>
      <c r="U1213" s="49"/>
      <c r="V1213" s="49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</row>
    <row r="1214" spans="3:134">
      <c r="C1214"/>
      <c r="D1214"/>
      <c r="E1214"/>
      <c r="F1214"/>
      <c r="G1214" s="28"/>
      <c r="H1214" s="49"/>
      <c r="I1214" s="49"/>
      <c r="J1214" s="49"/>
      <c r="K1214" s="49"/>
      <c r="L1214" s="49"/>
      <c r="M1214" s="49"/>
      <c r="N1214" s="49"/>
      <c r="O1214" s="49"/>
      <c r="P1214" s="49"/>
      <c r="Q1214" s="49"/>
      <c r="R1214" s="49"/>
      <c r="S1214" s="49"/>
      <c r="T1214" s="49"/>
      <c r="U1214" s="49"/>
      <c r="V1214" s="49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</row>
    <row r="1215" spans="3:134">
      <c r="C1215"/>
      <c r="D1215"/>
      <c r="E1215"/>
      <c r="F1215"/>
      <c r="G1215" s="28"/>
      <c r="H1215" s="49"/>
      <c r="I1215" s="49"/>
      <c r="J1215" s="49"/>
      <c r="K1215" s="49"/>
      <c r="L1215" s="49"/>
      <c r="M1215" s="49"/>
      <c r="N1215" s="49"/>
      <c r="O1215" s="49"/>
      <c r="P1215" s="49"/>
      <c r="Q1215" s="49"/>
      <c r="R1215" s="49"/>
      <c r="S1215" s="49"/>
      <c r="T1215" s="49"/>
      <c r="U1215" s="49"/>
      <c r="V1215" s="49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</row>
    <row r="1216" spans="3:134">
      <c r="C1216"/>
      <c r="D1216"/>
      <c r="E1216"/>
      <c r="F1216"/>
      <c r="G1216" s="28"/>
      <c r="H1216" s="49"/>
      <c r="I1216" s="49"/>
      <c r="J1216" s="49"/>
      <c r="K1216" s="49"/>
      <c r="L1216" s="49"/>
      <c r="M1216" s="49"/>
      <c r="N1216" s="49"/>
      <c r="O1216" s="49"/>
      <c r="P1216" s="49"/>
      <c r="Q1216" s="49"/>
      <c r="R1216" s="49"/>
      <c r="S1216" s="49"/>
      <c r="T1216" s="49"/>
      <c r="U1216" s="49"/>
      <c r="V1216" s="49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</row>
    <row r="1217" spans="3:134">
      <c r="C1217"/>
      <c r="D1217"/>
      <c r="E1217"/>
      <c r="F1217"/>
      <c r="G1217" s="28"/>
      <c r="H1217" s="49"/>
      <c r="I1217" s="49"/>
      <c r="J1217" s="49"/>
      <c r="K1217" s="49"/>
      <c r="L1217" s="49"/>
      <c r="M1217" s="49"/>
      <c r="N1217" s="49"/>
      <c r="O1217" s="49"/>
      <c r="P1217" s="49"/>
      <c r="Q1217" s="49"/>
      <c r="R1217" s="49"/>
      <c r="S1217" s="49"/>
      <c r="T1217" s="49"/>
      <c r="U1217" s="49"/>
      <c r="V1217" s="49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</row>
    <row r="1218" spans="3:134">
      <c r="C1218"/>
      <c r="D1218"/>
      <c r="E1218"/>
      <c r="F1218"/>
      <c r="G1218" s="28"/>
      <c r="H1218" s="49"/>
      <c r="I1218" s="49"/>
      <c r="J1218" s="49"/>
      <c r="K1218" s="49"/>
      <c r="L1218" s="49"/>
      <c r="M1218" s="49"/>
      <c r="N1218" s="49"/>
      <c r="O1218" s="49"/>
      <c r="P1218" s="49"/>
      <c r="Q1218" s="49"/>
      <c r="R1218" s="49"/>
      <c r="S1218" s="49"/>
      <c r="T1218" s="49"/>
      <c r="U1218" s="49"/>
      <c r="V1218" s="49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</row>
    <row r="1219" spans="3:134">
      <c r="C1219"/>
      <c r="D1219"/>
      <c r="E1219"/>
      <c r="F1219"/>
      <c r="G1219" s="28"/>
      <c r="H1219" s="49"/>
      <c r="I1219" s="49"/>
      <c r="J1219" s="49"/>
      <c r="K1219" s="49"/>
      <c r="L1219" s="49"/>
      <c r="M1219" s="49"/>
      <c r="N1219" s="49"/>
      <c r="O1219" s="49"/>
      <c r="P1219" s="49"/>
      <c r="Q1219" s="49"/>
      <c r="R1219" s="49"/>
      <c r="S1219" s="49"/>
      <c r="T1219" s="49"/>
      <c r="U1219" s="49"/>
      <c r="V1219" s="4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</row>
    <row r="1220" spans="3:134">
      <c r="C1220"/>
      <c r="D1220"/>
      <c r="E1220"/>
      <c r="F1220"/>
      <c r="G1220" s="28"/>
      <c r="H1220" s="49"/>
      <c r="I1220" s="49"/>
      <c r="J1220" s="49"/>
      <c r="K1220" s="49"/>
      <c r="L1220" s="49"/>
      <c r="M1220" s="49"/>
      <c r="N1220" s="49"/>
      <c r="O1220" s="49"/>
      <c r="P1220" s="49"/>
      <c r="Q1220" s="49"/>
      <c r="R1220" s="49"/>
      <c r="S1220" s="49"/>
      <c r="T1220" s="49"/>
      <c r="U1220" s="49"/>
      <c r="V1220" s="49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</row>
    <row r="1221" spans="3:134">
      <c r="C1221"/>
      <c r="D1221"/>
      <c r="E1221"/>
      <c r="F1221"/>
      <c r="G1221" s="28"/>
      <c r="H1221" s="49"/>
      <c r="I1221" s="49"/>
      <c r="J1221" s="49"/>
      <c r="K1221" s="49"/>
      <c r="L1221" s="49"/>
      <c r="M1221" s="49"/>
      <c r="N1221" s="49"/>
      <c r="O1221" s="49"/>
      <c r="P1221" s="49"/>
      <c r="Q1221" s="49"/>
      <c r="R1221" s="49"/>
      <c r="S1221" s="49"/>
      <c r="T1221" s="49"/>
      <c r="U1221" s="49"/>
      <c r="V1221" s="49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</row>
    <row r="1222" spans="3:134">
      <c r="C1222"/>
      <c r="D1222"/>
      <c r="E1222"/>
      <c r="F1222"/>
      <c r="G1222" s="28"/>
      <c r="H1222" s="49"/>
      <c r="I1222" s="49"/>
      <c r="J1222" s="49"/>
      <c r="K1222" s="49"/>
      <c r="L1222" s="49"/>
      <c r="M1222" s="49"/>
      <c r="N1222" s="49"/>
      <c r="O1222" s="49"/>
      <c r="P1222" s="49"/>
      <c r="Q1222" s="49"/>
      <c r="R1222" s="49"/>
      <c r="S1222" s="49"/>
      <c r="T1222" s="49"/>
      <c r="U1222" s="49"/>
      <c r="V1222" s="49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</row>
    <row r="1223" spans="3:134">
      <c r="C1223"/>
      <c r="D1223"/>
      <c r="E1223"/>
      <c r="F1223"/>
      <c r="G1223" s="28"/>
      <c r="H1223" s="49"/>
      <c r="I1223" s="49"/>
      <c r="J1223" s="49"/>
      <c r="K1223" s="49"/>
      <c r="L1223" s="49"/>
      <c r="M1223" s="49"/>
      <c r="N1223" s="49"/>
      <c r="O1223" s="49"/>
      <c r="P1223" s="49"/>
      <c r="Q1223" s="49"/>
      <c r="R1223" s="49"/>
      <c r="S1223" s="49"/>
      <c r="T1223" s="49"/>
      <c r="U1223" s="49"/>
      <c r="V1223" s="49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</row>
    <row r="1224" spans="3:134">
      <c r="C1224"/>
      <c r="D1224"/>
      <c r="E1224"/>
      <c r="F1224"/>
      <c r="G1224" s="28"/>
      <c r="H1224" s="49"/>
      <c r="I1224" s="49"/>
      <c r="J1224" s="49"/>
      <c r="K1224" s="49"/>
      <c r="L1224" s="49"/>
      <c r="M1224" s="49"/>
      <c r="N1224" s="49"/>
      <c r="O1224" s="49"/>
      <c r="P1224" s="49"/>
      <c r="Q1224" s="49"/>
      <c r="R1224" s="49"/>
      <c r="S1224" s="49"/>
      <c r="T1224" s="49"/>
      <c r="U1224" s="49"/>
      <c r="V1224" s="49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</row>
    <row r="1225" spans="3:134">
      <c r="C1225"/>
      <c r="D1225"/>
      <c r="E1225"/>
      <c r="F1225"/>
      <c r="G1225" s="28"/>
      <c r="H1225" s="49"/>
      <c r="I1225" s="49"/>
      <c r="J1225" s="49"/>
      <c r="K1225" s="49"/>
      <c r="L1225" s="49"/>
      <c r="M1225" s="49"/>
      <c r="N1225" s="49"/>
      <c r="O1225" s="49"/>
      <c r="P1225" s="49"/>
      <c r="Q1225" s="49"/>
      <c r="R1225" s="49"/>
      <c r="S1225" s="49"/>
      <c r="T1225" s="49"/>
      <c r="U1225" s="49"/>
      <c r="V1225" s="49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</row>
    <row r="1226" spans="3:134">
      <c r="C1226"/>
      <c r="D1226"/>
      <c r="E1226"/>
      <c r="F1226"/>
      <c r="G1226" s="28"/>
      <c r="H1226" s="49"/>
      <c r="I1226" s="49"/>
      <c r="J1226" s="49"/>
      <c r="K1226" s="49"/>
      <c r="L1226" s="49"/>
      <c r="M1226" s="49"/>
      <c r="N1226" s="49"/>
      <c r="O1226" s="49"/>
      <c r="P1226" s="49"/>
      <c r="Q1226" s="49"/>
      <c r="R1226" s="49"/>
      <c r="S1226" s="49"/>
      <c r="T1226" s="49"/>
      <c r="U1226" s="49"/>
      <c r="V1226" s="49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</row>
    <row r="1227" spans="3:134">
      <c r="C1227"/>
      <c r="D1227"/>
      <c r="E1227"/>
      <c r="F1227"/>
      <c r="G1227" s="28"/>
      <c r="H1227" s="49"/>
      <c r="I1227" s="49"/>
      <c r="J1227" s="49"/>
      <c r="K1227" s="49"/>
      <c r="L1227" s="49"/>
      <c r="M1227" s="49"/>
      <c r="N1227" s="49"/>
      <c r="O1227" s="49"/>
      <c r="P1227" s="49"/>
      <c r="Q1227" s="49"/>
      <c r="R1227" s="49"/>
      <c r="S1227" s="49"/>
      <c r="T1227" s="49"/>
      <c r="U1227" s="49"/>
      <c r="V1227" s="49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</row>
    <row r="1228" spans="3:134">
      <c r="C1228"/>
      <c r="D1228"/>
      <c r="E1228"/>
      <c r="F1228"/>
      <c r="G1228" s="28"/>
      <c r="H1228" s="49"/>
      <c r="I1228" s="49"/>
      <c r="J1228" s="49"/>
      <c r="K1228" s="49"/>
      <c r="L1228" s="49"/>
      <c r="M1228" s="49"/>
      <c r="N1228" s="49"/>
      <c r="O1228" s="49"/>
      <c r="P1228" s="49"/>
      <c r="Q1228" s="49"/>
      <c r="R1228" s="49"/>
      <c r="S1228" s="49"/>
      <c r="T1228" s="49"/>
      <c r="U1228" s="49"/>
      <c r="V1228" s="49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</row>
    <row r="1229" spans="3:134">
      <c r="C1229"/>
      <c r="D1229"/>
      <c r="E1229"/>
      <c r="F1229"/>
      <c r="G1229" s="28"/>
      <c r="H1229" s="49"/>
      <c r="I1229" s="49"/>
      <c r="J1229" s="49"/>
      <c r="K1229" s="49"/>
      <c r="L1229" s="49"/>
      <c r="M1229" s="49"/>
      <c r="N1229" s="49"/>
      <c r="O1229" s="49"/>
      <c r="P1229" s="49"/>
      <c r="Q1229" s="49"/>
      <c r="R1229" s="49"/>
      <c r="S1229" s="49"/>
      <c r="T1229" s="49"/>
      <c r="U1229" s="49"/>
      <c r="V1229" s="4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</row>
    <row r="1230" spans="3:134">
      <c r="C1230"/>
      <c r="D1230"/>
      <c r="E1230"/>
      <c r="F1230"/>
      <c r="G1230" s="28"/>
      <c r="H1230" s="49"/>
      <c r="I1230" s="49"/>
      <c r="J1230" s="49"/>
      <c r="K1230" s="49"/>
      <c r="L1230" s="49"/>
      <c r="M1230" s="49"/>
      <c r="N1230" s="49"/>
      <c r="O1230" s="49"/>
      <c r="P1230" s="49"/>
      <c r="Q1230" s="49"/>
      <c r="R1230" s="49"/>
      <c r="S1230" s="49"/>
      <c r="T1230" s="49"/>
      <c r="U1230" s="49"/>
      <c r="V1230" s="49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</row>
    <row r="1231" spans="3:134">
      <c r="C1231"/>
      <c r="D1231"/>
      <c r="E1231"/>
      <c r="F1231"/>
      <c r="G1231" s="28"/>
      <c r="H1231" s="49"/>
      <c r="I1231" s="49"/>
      <c r="J1231" s="49"/>
      <c r="K1231" s="49"/>
      <c r="L1231" s="49"/>
      <c r="M1231" s="49"/>
      <c r="N1231" s="49"/>
      <c r="O1231" s="49"/>
      <c r="P1231" s="49"/>
      <c r="Q1231" s="49"/>
      <c r="R1231" s="49"/>
      <c r="S1231" s="49"/>
      <c r="T1231" s="49"/>
      <c r="U1231" s="49"/>
      <c r="V1231" s="49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</row>
    <row r="1232" spans="3:134">
      <c r="C1232"/>
      <c r="D1232"/>
      <c r="E1232"/>
      <c r="F1232"/>
      <c r="G1232" s="28"/>
      <c r="H1232" s="49"/>
      <c r="I1232" s="49"/>
      <c r="J1232" s="49"/>
      <c r="K1232" s="49"/>
      <c r="L1232" s="49"/>
      <c r="M1232" s="49"/>
      <c r="N1232" s="49"/>
      <c r="O1232" s="49"/>
      <c r="P1232" s="49"/>
      <c r="Q1232" s="49"/>
      <c r="R1232" s="49"/>
      <c r="S1232" s="49"/>
      <c r="T1232" s="49"/>
      <c r="U1232" s="49"/>
      <c r="V1232" s="49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</row>
    <row r="1233" spans="3:134">
      <c r="C1233"/>
      <c r="D1233"/>
      <c r="E1233"/>
      <c r="F1233"/>
      <c r="G1233" s="28"/>
      <c r="H1233" s="49"/>
      <c r="I1233" s="49"/>
      <c r="J1233" s="49"/>
      <c r="K1233" s="49"/>
      <c r="L1233" s="49"/>
      <c r="M1233" s="49"/>
      <c r="N1233" s="49"/>
      <c r="O1233" s="49"/>
      <c r="P1233" s="49"/>
      <c r="Q1233" s="49"/>
      <c r="R1233" s="49"/>
      <c r="S1233" s="49"/>
      <c r="T1233" s="49"/>
      <c r="U1233" s="49"/>
      <c r="V1233" s="49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</row>
    <row r="1234" spans="3:134">
      <c r="C1234"/>
      <c r="D1234"/>
      <c r="E1234"/>
      <c r="F1234"/>
      <c r="G1234" s="28"/>
      <c r="H1234" s="49"/>
      <c r="I1234" s="49"/>
      <c r="J1234" s="49"/>
      <c r="K1234" s="49"/>
      <c r="L1234" s="49"/>
      <c r="M1234" s="49"/>
      <c r="N1234" s="49"/>
      <c r="O1234" s="49"/>
      <c r="P1234" s="49"/>
      <c r="Q1234" s="49"/>
      <c r="R1234" s="49"/>
      <c r="S1234" s="49"/>
      <c r="T1234" s="49"/>
      <c r="U1234" s="49"/>
      <c r="V1234" s="49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</row>
    <row r="1235" spans="3:134">
      <c r="C1235"/>
      <c r="D1235"/>
      <c r="E1235"/>
      <c r="F1235"/>
      <c r="G1235" s="28"/>
      <c r="H1235" s="49"/>
      <c r="I1235" s="49"/>
      <c r="J1235" s="49"/>
      <c r="K1235" s="49"/>
      <c r="L1235" s="49"/>
      <c r="M1235" s="49"/>
      <c r="N1235" s="49"/>
      <c r="O1235" s="49"/>
      <c r="P1235" s="49"/>
      <c r="Q1235" s="49"/>
      <c r="R1235" s="49"/>
      <c r="S1235" s="49"/>
      <c r="T1235" s="49"/>
      <c r="U1235" s="49"/>
      <c r="V1235" s="49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</row>
    <row r="1236" spans="3:134">
      <c r="C1236"/>
      <c r="D1236"/>
      <c r="E1236"/>
      <c r="F1236"/>
      <c r="G1236" s="28"/>
      <c r="H1236" s="49"/>
      <c r="I1236" s="49"/>
      <c r="J1236" s="49"/>
      <c r="K1236" s="49"/>
      <c r="L1236" s="49"/>
      <c r="M1236" s="49"/>
      <c r="N1236" s="49"/>
      <c r="O1236" s="49"/>
      <c r="P1236" s="49"/>
      <c r="Q1236" s="49"/>
      <c r="R1236" s="49"/>
      <c r="S1236" s="49"/>
      <c r="T1236" s="49"/>
      <c r="U1236" s="49"/>
      <c r="V1236" s="49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</row>
    <row r="1237" spans="3:134">
      <c r="C1237"/>
      <c r="D1237"/>
      <c r="E1237"/>
      <c r="F1237"/>
      <c r="G1237" s="28"/>
      <c r="H1237" s="49"/>
      <c r="I1237" s="49"/>
      <c r="J1237" s="49"/>
      <c r="K1237" s="49"/>
      <c r="L1237" s="49"/>
      <c r="M1237" s="49"/>
      <c r="N1237" s="49"/>
      <c r="O1237" s="49"/>
      <c r="P1237" s="49"/>
      <c r="Q1237" s="49"/>
      <c r="R1237" s="49"/>
      <c r="S1237" s="49"/>
      <c r="T1237" s="49"/>
      <c r="U1237" s="49"/>
      <c r="V1237" s="49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</row>
    <row r="1238" spans="3:134">
      <c r="C1238"/>
      <c r="D1238"/>
      <c r="E1238"/>
      <c r="F1238"/>
      <c r="G1238" s="28"/>
      <c r="H1238" s="49"/>
      <c r="I1238" s="49"/>
      <c r="J1238" s="49"/>
      <c r="K1238" s="49"/>
      <c r="L1238" s="49"/>
      <c r="M1238" s="49"/>
      <c r="N1238" s="49"/>
      <c r="O1238" s="49"/>
      <c r="P1238" s="49"/>
      <c r="Q1238" s="49"/>
      <c r="R1238" s="49"/>
      <c r="S1238" s="49"/>
      <c r="T1238" s="49"/>
      <c r="U1238" s="49"/>
      <c r="V1238" s="49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</row>
    <row r="1239" spans="3:134">
      <c r="C1239"/>
      <c r="D1239"/>
      <c r="E1239"/>
      <c r="F1239"/>
      <c r="G1239" s="28"/>
      <c r="H1239" s="49"/>
      <c r="I1239" s="49"/>
      <c r="J1239" s="49"/>
      <c r="K1239" s="49"/>
      <c r="L1239" s="49"/>
      <c r="M1239" s="49"/>
      <c r="N1239" s="49"/>
      <c r="O1239" s="49"/>
      <c r="P1239" s="49"/>
      <c r="Q1239" s="49"/>
      <c r="R1239" s="49"/>
      <c r="S1239" s="49"/>
      <c r="T1239" s="49"/>
      <c r="U1239" s="49"/>
      <c r="V1239" s="4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</row>
    <row r="1240" spans="3:134">
      <c r="C1240"/>
      <c r="D1240"/>
      <c r="E1240"/>
      <c r="F1240"/>
      <c r="G1240" s="28"/>
      <c r="H1240" s="49"/>
      <c r="I1240" s="49"/>
      <c r="J1240" s="49"/>
      <c r="K1240" s="49"/>
      <c r="L1240" s="49"/>
      <c r="M1240" s="49"/>
      <c r="N1240" s="49"/>
      <c r="O1240" s="49"/>
      <c r="P1240" s="49"/>
      <c r="Q1240" s="49"/>
      <c r="R1240" s="49"/>
      <c r="S1240" s="49"/>
      <c r="T1240" s="49"/>
      <c r="U1240" s="49"/>
      <c r="V1240" s="49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</row>
    <row r="1241" spans="3:134">
      <c r="C1241"/>
      <c r="D1241"/>
      <c r="E1241"/>
      <c r="F1241"/>
      <c r="G1241" s="28"/>
      <c r="H1241" s="49"/>
      <c r="I1241" s="49"/>
      <c r="J1241" s="49"/>
      <c r="K1241" s="49"/>
      <c r="L1241" s="49"/>
      <c r="M1241" s="49"/>
      <c r="N1241" s="49"/>
      <c r="O1241" s="49"/>
      <c r="P1241" s="49"/>
      <c r="Q1241" s="49"/>
      <c r="R1241" s="49"/>
      <c r="S1241" s="49"/>
      <c r="T1241" s="49"/>
      <c r="U1241" s="49"/>
      <c r="V1241" s="49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</row>
    <row r="1242" spans="3:134">
      <c r="C1242"/>
      <c r="D1242"/>
      <c r="E1242"/>
      <c r="F1242"/>
      <c r="G1242" s="28"/>
      <c r="H1242" s="49"/>
      <c r="I1242" s="49"/>
      <c r="J1242" s="49"/>
      <c r="K1242" s="49"/>
      <c r="L1242" s="49"/>
      <c r="M1242" s="49"/>
      <c r="N1242" s="49"/>
      <c r="O1242" s="49"/>
      <c r="P1242" s="49"/>
      <c r="Q1242" s="49"/>
      <c r="R1242" s="49"/>
      <c r="S1242" s="49"/>
      <c r="T1242" s="49"/>
      <c r="U1242" s="49"/>
      <c r="V1242" s="49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</row>
    <row r="1243" spans="3:134">
      <c r="C1243"/>
      <c r="D1243"/>
      <c r="E1243"/>
      <c r="F1243"/>
      <c r="G1243" s="28"/>
      <c r="H1243" s="49"/>
      <c r="I1243" s="49"/>
      <c r="J1243" s="49"/>
      <c r="K1243" s="49"/>
      <c r="L1243" s="49"/>
      <c r="M1243" s="49"/>
      <c r="N1243" s="49"/>
      <c r="O1243" s="49"/>
      <c r="P1243" s="49"/>
      <c r="Q1243" s="49"/>
      <c r="R1243" s="49"/>
      <c r="S1243" s="49"/>
      <c r="T1243" s="49"/>
      <c r="U1243" s="49"/>
      <c r="V1243" s="49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</row>
  </sheetData>
  <sheetProtection algorithmName="SHA-512" hashValue="eg7CBZZANf3yK9M9wB4qlZe4VHtZ0t14CGIE3SEiPzSpxHZZQXP9Gt4Oo0/EeOgH9frlDHOVEXbMzjghATidJA==" saltValue="7Mk3xIbGx3SjVrZeF6kLPg==" spinCount="100000" sheet="1" objects="1" scenarios="1"/>
  <mergeCells count="11">
    <mergeCell ref="D6:F6"/>
    <mergeCell ref="D1:G1"/>
    <mergeCell ref="D2:F2"/>
    <mergeCell ref="D3:F3"/>
    <mergeCell ref="A4:G4"/>
    <mergeCell ref="D5:F5"/>
    <mergeCell ref="D7:F7"/>
    <mergeCell ref="D8:F8"/>
    <mergeCell ref="D9:F9"/>
    <mergeCell ref="D10:F10"/>
    <mergeCell ref="B13:B14"/>
  </mergeCells>
  <printOptions horizontalCentered="1" gridLines="1"/>
  <pageMargins left="0.25333" right="0.25" top="0.82" bottom="0.53" header="0.42" footer="0"/>
  <pageSetup scale="99" orientation="portrait" r:id="rId1"/>
  <headerFooter alignWithMargins="0">
    <oddHeader>&amp;C&amp;"Arial,Bold"&amp;14Schedule of Values&amp;Rrevised 2/16/2021</oddHeader>
    <oddFooter>&amp;RPage &amp;P of &amp;N</oddFooter>
  </headerFooter>
  <rowBreaks count="5" manualBreakCount="5">
    <brk id="41" max="6" man="1"/>
    <brk id="83" max="6" man="1"/>
    <brk id="127" max="6" man="1"/>
    <brk id="168" max="6" man="1"/>
    <brk id="203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5B28F-C7D1-4A31-AEF6-6A483156A8B7}">
  <dimension ref="A1:ED1243"/>
  <sheetViews>
    <sheetView view="pageBreakPreview" topLeftCell="B188" zoomScale="124" zoomScaleNormal="124" zoomScaleSheetLayoutView="124" workbookViewId="0">
      <selection activeCell="K223" sqref="K223"/>
    </sheetView>
  </sheetViews>
  <sheetFormatPr defaultColWidth="0.28515625" defaultRowHeight="12.75"/>
  <cols>
    <col min="1" max="1" width="10" customWidth="1"/>
    <col min="2" max="2" width="34.140625" customWidth="1"/>
    <col min="3" max="3" width="0.7109375" style="29" customWidth="1"/>
    <col min="4" max="4" width="17.140625" style="30" customWidth="1"/>
    <col min="5" max="5" width="16.140625" style="30" customWidth="1"/>
    <col min="6" max="6" width="16.140625" style="31" customWidth="1"/>
    <col min="7" max="7" width="0.7109375" style="11" customWidth="1"/>
    <col min="8" max="8" width="20.42578125" style="47" customWidth="1"/>
    <col min="9" max="9" width="10.5703125" style="48" hidden="1" customWidth="1"/>
    <col min="10" max="10" width="2.140625" style="48" customWidth="1"/>
    <col min="11" max="11" width="20.42578125" style="47" customWidth="1"/>
    <col min="12" max="12" width="10.5703125" style="48" hidden="1" customWidth="1"/>
    <col min="13" max="13" width="2.140625" style="48" customWidth="1"/>
    <col min="14" max="14" width="20.42578125" style="47" customWidth="1"/>
    <col min="15" max="15" width="10.5703125" style="48" hidden="1" customWidth="1"/>
    <col min="16" max="16" width="2.140625" style="48" customWidth="1"/>
    <col min="17" max="17" width="20.42578125" style="47" customWidth="1"/>
    <col min="18" max="18" width="10.5703125" style="48" hidden="1" customWidth="1"/>
    <col min="19" max="19" width="2.140625" style="48" customWidth="1"/>
    <col min="20" max="20" width="20.42578125" style="47" customWidth="1"/>
    <col min="21" max="21" width="10.5703125" style="48" hidden="1" customWidth="1"/>
    <col min="22" max="22" width="2.140625" style="48" customWidth="1"/>
    <col min="23" max="134" width="0.28515625" style="49"/>
  </cols>
  <sheetData>
    <row r="1" spans="1:134">
      <c r="A1" s="195"/>
      <c r="B1" s="196"/>
      <c r="C1" s="196"/>
      <c r="D1" s="343"/>
      <c r="E1" s="343"/>
      <c r="F1" s="343"/>
      <c r="G1" s="344"/>
    </row>
    <row r="2" spans="1:134" ht="17.25" customHeight="1">
      <c r="A2" s="175" t="s">
        <v>367</v>
      </c>
      <c r="B2" s="176"/>
      <c r="C2" s="176"/>
      <c r="D2" s="345" t="s">
        <v>378</v>
      </c>
      <c r="E2" s="345"/>
      <c r="F2" s="345"/>
      <c r="G2" s="173"/>
    </row>
    <row r="3" spans="1:134" ht="15.75" customHeight="1" thickBot="1">
      <c r="A3" s="197"/>
      <c r="B3" s="198"/>
      <c r="C3" s="198"/>
      <c r="D3" s="346" t="s">
        <v>379</v>
      </c>
      <c r="E3" s="346"/>
      <c r="F3" s="346"/>
      <c r="G3" s="174"/>
      <c r="K3" s="49"/>
    </row>
    <row r="4" spans="1:134" ht="101.25" customHeight="1" thickBot="1">
      <c r="A4" s="347" t="s">
        <v>382</v>
      </c>
      <c r="B4" s="348"/>
      <c r="C4" s="348"/>
      <c r="D4" s="348"/>
      <c r="E4" s="348"/>
      <c r="F4" s="348"/>
      <c r="G4" s="349"/>
      <c r="H4" s="50"/>
      <c r="I4" s="51"/>
      <c r="J4" s="51"/>
      <c r="K4" s="50"/>
      <c r="L4" s="51"/>
      <c r="M4" s="51"/>
      <c r="N4" s="50"/>
      <c r="O4" s="51"/>
      <c r="P4" s="51"/>
      <c r="Q4" s="50"/>
      <c r="R4" s="51"/>
      <c r="S4" s="51"/>
      <c r="T4" s="50"/>
      <c r="U4" s="51"/>
      <c r="V4" s="51"/>
    </row>
    <row r="5" spans="1:134" s="1" customFormat="1" ht="16.5" customHeight="1">
      <c r="A5" s="252"/>
      <c r="B5" s="200" t="s">
        <v>0</v>
      </c>
      <c r="C5" s="253"/>
      <c r="D5" s="350" t="s">
        <v>386</v>
      </c>
      <c r="E5" s="351"/>
      <c r="F5" s="352"/>
      <c r="G5" s="202"/>
      <c r="H5" s="254"/>
      <c r="I5" s="255"/>
      <c r="J5" s="54"/>
      <c r="K5" s="254"/>
      <c r="L5" s="255"/>
      <c r="M5" s="54"/>
      <c r="N5" s="254"/>
      <c r="O5" s="255"/>
      <c r="P5" s="54"/>
      <c r="Q5" s="254"/>
      <c r="R5" s="255"/>
      <c r="S5" s="54"/>
      <c r="T5" s="254"/>
      <c r="U5" s="255"/>
      <c r="V5" s="54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</row>
    <row r="6" spans="1:134" s="1" customFormat="1" ht="15" customHeight="1">
      <c r="A6" s="256"/>
      <c r="B6" s="37" t="s">
        <v>2</v>
      </c>
      <c r="C6" s="257"/>
      <c r="D6" s="335" t="s">
        <v>387</v>
      </c>
      <c r="E6" s="336"/>
      <c r="F6" s="337"/>
      <c r="G6" s="204"/>
      <c r="H6" s="254"/>
      <c r="I6" s="255"/>
      <c r="J6" s="54"/>
      <c r="K6" s="254"/>
      <c r="L6" s="255"/>
      <c r="M6" s="54"/>
      <c r="N6" s="254"/>
      <c r="O6" s="255"/>
      <c r="P6" s="54"/>
      <c r="Q6" s="254"/>
      <c r="R6" s="255"/>
      <c r="S6" s="54"/>
      <c r="T6" s="254"/>
      <c r="U6" s="255"/>
      <c r="V6" s="54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</row>
    <row r="7" spans="1:134" s="2" customFormat="1" ht="15.75" customHeight="1">
      <c r="A7" s="256"/>
      <c r="B7" s="37" t="s">
        <v>373</v>
      </c>
      <c r="C7" s="258"/>
      <c r="D7" s="332" t="s">
        <v>380</v>
      </c>
      <c r="E7" s="333"/>
      <c r="F7" s="334"/>
      <c r="G7" s="205"/>
      <c r="H7" s="259"/>
      <c r="I7" s="259"/>
      <c r="J7" s="57"/>
      <c r="K7" s="259"/>
      <c r="L7" s="259"/>
      <c r="M7" s="57"/>
      <c r="N7" s="259"/>
      <c r="O7" s="259"/>
      <c r="P7" s="57"/>
      <c r="Q7" s="259"/>
      <c r="R7" s="259"/>
      <c r="S7" s="57"/>
      <c r="T7" s="259"/>
      <c r="U7" s="259"/>
      <c r="V7" s="57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</row>
    <row r="8" spans="1:134" s="2" customFormat="1" ht="15" customHeight="1">
      <c r="A8" s="256"/>
      <c r="B8" s="37" t="s">
        <v>1</v>
      </c>
      <c r="C8" s="258"/>
      <c r="D8" s="335" t="s">
        <v>388</v>
      </c>
      <c r="E8" s="336"/>
      <c r="F8" s="337"/>
      <c r="G8" s="205"/>
      <c r="H8" s="259"/>
      <c r="I8" s="259"/>
      <c r="J8" s="57"/>
      <c r="K8" s="259"/>
      <c r="L8" s="259"/>
      <c r="M8" s="57"/>
      <c r="N8" s="259"/>
      <c r="O8" s="259"/>
      <c r="P8" s="57"/>
      <c r="Q8" s="259"/>
      <c r="R8" s="259"/>
      <c r="S8" s="57"/>
      <c r="T8" s="259"/>
      <c r="U8" s="259"/>
      <c r="V8" s="57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</row>
    <row r="9" spans="1:134" s="2" customFormat="1" ht="15" customHeight="1">
      <c r="A9" s="256"/>
      <c r="B9" s="37" t="s">
        <v>374</v>
      </c>
      <c r="C9" s="258"/>
      <c r="D9" s="335" t="s">
        <v>389</v>
      </c>
      <c r="E9" s="336"/>
      <c r="F9" s="337"/>
      <c r="G9" s="205"/>
      <c r="H9" s="259"/>
      <c r="I9" s="259"/>
      <c r="J9" s="57"/>
      <c r="K9" s="259"/>
      <c r="L9" s="259"/>
      <c r="M9" s="57"/>
      <c r="N9" s="259"/>
      <c r="O9" s="259"/>
      <c r="P9" s="57"/>
      <c r="Q9" s="259"/>
      <c r="R9" s="259"/>
      <c r="S9" s="57"/>
      <c r="T9" s="259"/>
      <c r="U9" s="259"/>
      <c r="V9" s="57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</row>
    <row r="10" spans="1:134" s="2" customFormat="1" ht="15" customHeight="1" thickBot="1">
      <c r="A10" s="260"/>
      <c r="B10" s="3"/>
      <c r="C10" s="261"/>
      <c r="D10" s="338"/>
      <c r="E10" s="339"/>
      <c r="F10" s="340"/>
      <c r="G10" s="207"/>
      <c r="H10" s="259"/>
      <c r="I10" s="259"/>
      <c r="J10" s="57"/>
      <c r="K10" s="259"/>
      <c r="L10" s="259"/>
      <c r="M10" s="57"/>
      <c r="N10" s="259"/>
      <c r="O10" s="259"/>
      <c r="P10" s="57"/>
      <c r="Q10" s="259"/>
      <c r="R10" s="259"/>
      <c r="S10" s="57"/>
      <c r="T10" s="259"/>
      <c r="U10" s="259"/>
      <c r="V10" s="57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</row>
    <row r="11" spans="1:134" s="2" customFormat="1" ht="15" customHeight="1" thickBot="1">
      <c r="A11" s="262"/>
      <c r="B11" s="209"/>
      <c r="C11" s="263"/>
      <c r="D11" s="264" t="str">
        <f>IFERROR(($D$221/#REF!),"")</f>
        <v/>
      </c>
      <c r="E11" s="264" t="str">
        <f>IFERROR(($E$221/#REF!),"")</f>
        <v/>
      </c>
      <c r="F11" s="264" t="str">
        <f>IFERROR(($F$221/#REF!),"")</f>
        <v/>
      </c>
      <c r="G11" s="212"/>
      <c r="H11" s="259"/>
      <c r="I11" s="259"/>
      <c r="J11" s="57"/>
      <c r="K11" s="259"/>
      <c r="L11" s="259"/>
      <c r="M11" s="57"/>
      <c r="N11" s="259"/>
      <c r="O11" s="259"/>
      <c r="P11" s="57"/>
      <c r="Q11" s="259"/>
      <c r="R11" s="259"/>
      <c r="S11" s="57"/>
      <c r="T11" s="259"/>
      <c r="U11" s="259"/>
      <c r="V11" s="57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</row>
    <row r="12" spans="1:134" s="2" customFormat="1" ht="15" customHeight="1" thickBot="1">
      <c r="A12" s="252"/>
      <c r="B12" s="265"/>
      <c r="C12" s="266"/>
      <c r="D12" s="267"/>
      <c r="E12" s="268"/>
      <c r="F12" s="268"/>
      <c r="G12" s="215"/>
      <c r="H12" s="259"/>
      <c r="I12" s="259"/>
      <c r="J12" s="57"/>
      <c r="K12" s="259"/>
      <c r="L12" s="259"/>
      <c r="M12" s="57"/>
      <c r="N12" s="259"/>
      <c r="O12" s="259"/>
      <c r="P12" s="57"/>
      <c r="Q12" s="259"/>
      <c r="R12" s="259"/>
      <c r="S12" s="57"/>
      <c r="T12" s="259"/>
      <c r="U12" s="259"/>
      <c r="V12" s="57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</row>
    <row r="13" spans="1:134" s="2" customFormat="1" ht="15" customHeight="1">
      <c r="A13" s="269"/>
      <c r="B13" s="341"/>
      <c r="C13" s="270"/>
      <c r="D13" s="179" t="s">
        <v>174</v>
      </c>
      <c r="E13" s="179" t="s">
        <v>381</v>
      </c>
      <c r="F13" s="179" t="s">
        <v>178</v>
      </c>
      <c r="G13" s="205"/>
      <c r="H13" s="259"/>
      <c r="I13" s="259"/>
      <c r="J13" s="57"/>
      <c r="K13" s="259"/>
      <c r="L13" s="259"/>
      <c r="M13" s="57"/>
      <c r="N13" s="259"/>
      <c r="O13" s="259"/>
      <c r="P13" s="57"/>
      <c r="Q13" s="259"/>
      <c r="R13" s="259"/>
      <c r="S13" s="57"/>
      <c r="T13" s="259"/>
      <c r="U13" s="259"/>
      <c r="V13" s="57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</row>
    <row r="14" spans="1:134" s="3" customFormat="1" ht="13.5" thickBot="1">
      <c r="A14" s="271"/>
      <c r="B14" s="342"/>
      <c r="C14" s="270"/>
      <c r="D14" s="179" t="s">
        <v>175</v>
      </c>
      <c r="E14" s="179" t="s">
        <v>179</v>
      </c>
      <c r="F14" s="179" t="s">
        <v>179</v>
      </c>
      <c r="G14" s="205"/>
      <c r="H14" s="259"/>
      <c r="I14" s="259"/>
      <c r="J14" s="57"/>
      <c r="K14" s="259"/>
      <c r="L14" s="259"/>
      <c r="M14" s="57"/>
      <c r="N14" s="259"/>
      <c r="O14" s="259"/>
      <c r="P14" s="57"/>
      <c r="Q14" s="259"/>
      <c r="R14" s="259"/>
      <c r="S14" s="57"/>
      <c r="T14" s="259"/>
      <c r="U14" s="259"/>
      <c r="V14" s="57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</row>
    <row r="15" spans="1:134" s="5" customFormat="1" ht="15" customHeight="1" thickBot="1">
      <c r="A15" s="272" t="s">
        <v>3</v>
      </c>
      <c r="B15" s="169" t="s">
        <v>372</v>
      </c>
      <c r="C15" s="115"/>
      <c r="D15" s="273"/>
      <c r="E15" s="273"/>
      <c r="F15" s="274"/>
      <c r="G15" s="218"/>
      <c r="H15" s="60"/>
      <c r="I15" s="61"/>
      <c r="J15" s="62"/>
      <c r="K15" s="60"/>
      <c r="L15" s="61"/>
      <c r="M15" s="62"/>
      <c r="N15" s="60"/>
      <c r="O15" s="61"/>
      <c r="P15" s="62"/>
      <c r="Q15" s="60"/>
      <c r="R15" s="61"/>
      <c r="S15" s="62"/>
      <c r="T15" s="60"/>
      <c r="U15" s="61"/>
      <c r="V15" s="62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</row>
    <row r="16" spans="1:134" ht="15" customHeight="1">
      <c r="A16" s="94" t="s">
        <v>370</v>
      </c>
      <c r="B16" s="130" t="s">
        <v>371</v>
      </c>
      <c r="C16" s="83"/>
      <c r="D16" s="275">
        <v>3480</v>
      </c>
      <c r="E16" s="276"/>
      <c r="F16" s="277"/>
      <c r="G16" s="218"/>
      <c r="H16" s="60"/>
      <c r="I16" s="61"/>
      <c r="J16" s="62"/>
      <c r="K16" s="60"/>
      <c r="L16" s="61"/>
      <c r="M16" s="62"/>
      <c r="N16" s="60"/>
      <c r="O16" s="61"/>
      <c r="P16" s="62"/>
      <c r="Q16" s="60"/>
      <c r="R16" s="61"/>
      <c r="S16" s="62"/>
      <c r="T16" s="60"/>
      <c r="U16" s="61"/>
      <c r="V16" s="62"/>
    </row>
    <row r="17" spans="1:134" ht="15" customHeight="1">
      <c r="A17" s="94" t="s">
        <v>364</v>
      </c>
      <c r="B17" s="130" t="s">
        <v>365</v>
      </c>
      <c r="C17" s="83"/>
      <c r="D17" s="275"/>
      <c r="E17" s="276"/>
      <c r="F17" s="277"/>
      <c r="G17" s="218"/>
      <c r="H17" s="60"/>
      <c r="I17" s="61"/>
      <c r="J17" s="62"/>
      <c r="K17" s="60"/>
      <c r="L17" s="61"/>
      <c r="M17" s="62"/>
      <c r="N17" s="60"/>
      <c r="O17" s="61"/>
      <c r="P17" s="62"/>
      <c r="Q17" s="60"/>
      <c r="R17" s="61"/>
      <c r="S17" s="62"/>
      <c r="T17" s="60"/>
      <c r="U17" s="61"/>
      <c r="V17" s="62"/>
    </row>
    <row r="18" spans="1:134" ht="15" customHeight="1">
      <c r="A18" s="94" t="s">
        <v>183</v>
      </c>
      <c r="B18" s="130" t="s">
        <v>7</v>
      </c>
      <c r="C18" s="83"/>
      <c r="D18" s="275"/>
      <c r="E18" s="275"/>
      <c r="F18" s="277"/>
      <c r="G18" s="218"/>
      <c r="H18" s="60"/>
      <c r="I18" s="61"/>
      <c r="J18" s="62"/>
      <c r="K18" s="60"/>
      <c r="L18" s="61"/>
      <c r="M18" s="62"/>
      <c r="N18" s="60"/>
      <c r="O18" s="61"/>
      <c r="P18" s="62"/>
      <c r="Q18" s="60"/>
      <c r="R18" s="61"/>
      <c r="S18" s="62"/>
      <c r="T18" s="60"/>
      <c r="U18" s="61"/>
      <c r="V18" s="62"/>
    </row>
    <row r="19" spans="1:134" ht="15" customHeight="1" thickBot="1">
      <c r="A19" s="95" t="s">
        <v>189</v>
      </c>
      <c r="B19" s="107" t="s">
        <v>9</v>
      </c>
      <c r="C19" s="91"/>
      <c r="D19" s="278"/>
      <c r="E19" s="279"/>
      <c r="F19" s="280"/>
      <c r="G19" s="218"/>
      <c r="H19" s="60"/>
      <c r="I19" s="61"/>
      <c r="J19" s="62"/>
      <c r="K19" s="60"/>
      <c r="L19" s="61"/>
      <c r="M19" s="62"/>
      <c r="N19" s="60"/>
      <c r="O19" s="61"/>
      <c r="P19" s="62"/>
      <c r="Q19" s="60"/>
      <c r="R19" s="61"/>
      <c r="S19" s="62"/>
      <c r="T19" s="60"/>
      <c r="U19" s="61"/>
      <c r="V19" s="62"/>
    </row>
    <row r="20" spans="1:134" ht="15" customHeight="1" thickBot="1">
      <c r="A20" s="281" t="str">
        <f>IFERROR((#REF!+D20+E20+F20)/#REF!,"")</f>
        <v/>
      </c>
      <c r="B20" s="90" t="s">
        <v>196</v>
      </c>
      <c r="C20" s="86"/>
      <c r="D20" s="93">
        <f>SUM(D16:D19)</f>
        <v>3480</v>
      </c>
      <c r="E20" s="93">
        <f>SUM(E16:E19)</f>
        <v>0</v>
      </c>
      <c r="F20" s="93">
        <f>SUM(F16:F19)</f>
        <v>0</v>
      </c>
      <c r="G20" s="218"/>
      <c r="H20" s="60"/>
      <c r="I20" s="61"/>
      <c r="J20" s="62"/>
      <c r="K20" s="60"/>
      <c r="L20" s="61"/>
      <c r="M20" s="62"/>
      <c r="N20" s="60"/>
      <c r="O20" s="61"/>
      <c r="P20" s="62"/>
      <c r="Q20" s="60"/>
      <c r="R20" s="61"/>
      <c r="S20" s="62"/>
      <c r="T20" s="60"/>
      <c r="U20" s="61"/>
      <c r="V20" s="62"/>
    </row>
    <row r="21" spans="1:134" ht="15" customHeight="1">
      <c r="A21" s="282" t="s">
        <v>4</v>
      </c>
      <c r="B21" s="117" t="s">
        <v>255</v>
      </c>
      <c r="C21" s="115"/>
      <c r="D21" s="283"/>
      <c r="E21" s="283"/>
      <c r="F21" s="284"/>
      <c r="G21" s="218"/>
      <c r="H21" s="60"/>
      <c r="I21" s="61"/>
      <c r="J21" s="62"/>
      <c r="K21" s="60"/>
      <c r="L21" s="61"/>
      <c r="M21" s="62"/>
      <c r="N21" s="60"/>
      <c r="O21" s="61"/>
      <c r="P21" s="62"/>
      <c r="Q21" s="60"/>
      <c r="R21" s="61"/>
      <c r="S21" s="62"/>
      <c r="T21" s="60"/>
      <c r="U21" s="61"/>
      <c r="V21" s="62"/>
    </row>
    <row r="22" spans="1:134" ht="15" customHeight="1">
      <c r="A22" s="94" t="s">
        <v>185</v>
      </c>
      <c r="B22" s="130" t="s">
        <v>6</v>
      </c>
      <c r="C22" s="83"/>
      <c r="D22" s="285"/>
      <c r="E22" s="285">
        <v>2500</v>
      </c>
      <c r="F22" s="286">
        <v>1000</v>
      </c>
      <c r="G22" s="218"/>
      <c r="H22" s="60"/>
      <c r="I22" s="61"/>
      <c r="J22" s="62"/>
      <c r="K22" s="60"/>
      <c r="L22" s="61"/>
      <c r="M22" s="62"/>
      <c r="N22" s="60"/>
      <c r="O22" s="61"/>
      <c r="P22" s="62"/>
      <c r="Q22" s="60"/>
      <c r="R22" s="61"/>
      <c r="S22" s="62"/>
      <c r="T22" s="60"/>
      <c r="U22" s="61"/>
      <c r="V22" s="62"/>
    </row>
    <row r="23" spans="1:134" ht="15" customHeight="1">
      <c r="A23" s="94" t="s">
        <v>184</v>
      </c>
      <c r="B23" s="130" t="s">
        <v>5</v>
      </c>
      <c r="C23" s="83"/>
      <c r="D23" s="285"/>
      <c r="E23" s="285"/>
      <c r="F23" s="286">
        <v>5900</v>
      </c>
      <c r="G23" s="218"/>
      <c r="H23" s="60"/>
      <c r="I23" s="61"/>
      <c r="J23" s="62"/>
      <c r="K23" s="60"/>
      <c r="L23" s="61"/>
      <c r="M23" s="62"/>
      <c r="N23" s="60"/>
      <c r="O23" s="61"/>
      <c r="P23" s="62"/>
      <c r="Q23" s="60"/>
      <c r="R23" s="61"/>
      <c r="S23" s="62"/>
      <c r="T23" s="60"/>
      <c r="U23" s="61"/>
      <c r="V23" s="62"/>
    </row>
    <row r="24" spans="1:134" ht="15" customHeight="1" thickBot="1">
      <c r="A24" s="95" t="s">
        <v>202</v>
      </c>
      <c r="B24" s="107" t="s">
        <v>15</v>
      </c>
      <c r="C24" s="91"/>
      <c r="D24" s="278"/>
      <c r="E24" s="278"/>
      <c r="F24" s="280"/>
      <c r="G24" s="218"/>
      <c r="H24" s="60"/>
      <c r="I24" s="61"/>
      <c r="J24" s="62"/>
      <c r="K24" s="60"/>
      <c r="L24" s="61"/>
      <c r="M24" s="62"/>
      <c r="N24" s="60"/>
      <c r="O24" s="61"/>
      <c r="P24" s="62"/>
      <c r="Q24" s="60"/>
      <c r="R24" s="61"/>
      <c r="S24" s="62"/>
      <c r="T24" s="60"/>
      <c r="U24" s="61"/>
      <c r="V24" s="62"/>
    </row>
    <row r="25" spans="1:134" ht="15" customHeight="1" thickBot="1">
      <c r="A25" s="287" t="str">
        <f>IFERROR((#REF!+D25+E25+F25)/#REF!,"")</f>
        <v/>
      </c>
      <c r="B25" s="87" t="s">
        <v>27</v>
      </c>
      <c r="C25" s="88"/>
      <c r="D25" s="35">
        <f>SUM(D22:D24)</f>
        <v>0</v>
      </c>
      <c r="E25" s="35">
        <f>SUM(E22:E24)</f>
        <v>2500</v>
      </c>
      <c r="F25" s="231">
        <f>SUM(F22:F24)</f>
        <v>6900</v>
      </c>
      <c r="G25" s="218"/>
      <c r="H25" s="60"/>
      <c r="I25" s="61"/>
      <c r="J25" s="62"/>
      <c r="K25" s="60"/>
      <c r="L25" s="61"/>
      <c r="M25" s="62"/>
      <c r="N25" s="60"/>
      <c r="O25" s="61"/>
      <c r="P25" s="62"/>
      <c r="Q25" s="60"/>
      <c r="R25" s="61"/>
      <c r="S25" s="62"/>
      <c r="T25" s="60"/>
      <c r="U25" s="61"/>
      <c r="V25" s="62"/>
    </row>
    <row r="26" spans="1:134" ht="15" customHeight="1">
      <c r="A26" s="288" t="s">
        <v>28</v>
      </c>
      <c r="B26" s="119" t="s">
        <v>257</v>
      </c>
      <c r="C26" s="115"/>
      <c r="D26" s="273"/>
      <c r="E26" s="273"/>
      <c r="F26" s="274"/>
      <c r="G26" s="218"/>
      <c r="H26" s="60"/>
      <c r="I26" s="61"/>
      <c r="J26" s="62"/>
      <c r="K26" s="60"/>
      <c r="L26" s="61"/>
      <c r="M26" s="62"/>
      <c r="N26" s="60"/>
      <c r="O26" s="61"/>
      <c r="P26" s="62"/>
      <c r="Q26" s="60"/>
      <c r="R26" s="61"/>
      <c r="S26" s="62"/>
      <c r="T26" s="60"/>
      <c r="U26" s="61"/>
      <c r="V26" s="62"/>
    </row>
    <row r="27" spans="1:134" ht="15" customHeight="1">
      <c r="A27" s="96" t="s">
        <v>223</v>
      </c>
      <c r="B27" s="89" t="s">
        <v>29</v>
      </c>
      <c r="C27" s="4"/>
      <c r="D27" s="285"/>
      <c r="E27" s="289"/>
      <c r="F27" s="286"/>
      <c r="G27" s="218"/>
      <c r="H27" s="60"/>
      <c r="I27" s="61"/>
      <c r="J27" s="62"/>
      <c r="K27" s="60"/>
      <c r="L27" s="61"/>
      <c r="M27" s="62"/>
      <c r="N27" s="60"/>
      <c r="O27" s="61"/>
      <c r="P27" s="62"/>
      <c r="Q27" s="60"/>
      <c r="R27" s="61"/>
      <c r="S27" s="62"/>
      <c r="T27" s="60"/>
      <c r="U27" s="61"/>
      <c r="V27" s="62"/>
    </row>
    <row r="28" spans="1:134" ht="15" customHeight="1">
      <c r="A28" s="96" t="s">
        <v>223</v>
      </c>
      <c r="B28" s="89" t="s">
        <v>31</v>
      </c>
      <c r="C28" s="4"/>
      <c r="D28" s="285"/>
      <c r="E28" s="289"/>
      <c r="F28" s="286"/>
      <c r="G28" s="218"/>
      <c r="H28" s="60"/>
      <c r="I28" s="61"/>
      <c r="J28" s="62"/>
      <c r="K28" s="60"/>
      <c r="L28" s="61"/>
      <c r="M28" s="62"/>
      <c r="N28" s="60"/>
      <c r="O28" s="61"/>
      <c r="P28" s="62"/>
      <c r="Q28" s="60"/>
      <c r="R28" s="61"/>
      <c r="S28" s="62"/>
      <c r="T28" s="60"/>
      <c r="U28" s="61"/>
      <c r="V28" s="62"/>
    </row>
    <row r="29" spans="1:134" ht="15" customHeight="1">
      <c r="A29" s="96" t="s">
        <v>225</v>
      </c>
      <c r="B29" s="89" t="s">
        <v>33</v>
      </c>
      <c r="C29" s="4"/>
      <c r="D29" s="285"/>
      <c r="E29" s="289"/>
      <c r="F29" s="286"/>
      <c r="G29" s="218"/>
      <c r="H29" s="60"/>
      <c r="I29" s="61"/>
      <c r="J29" s="62"/>
      <c r="K29" s="60"/>
      <c r="L29" s="61"/>
      <c r="M29" s="62"/>
      <c r="N29" s="60"/>
      <c r="O29" s="61"/>
      <c r="P29" s="62"/>
      <c r="Q29" s="60"/>
      <c r="R29" s="61"/>
      <c r="S29" s="62"/>
      <c r="T29" s="60"/>
      <c r="U29" s="61"/>
      <c r="V29" s="62"/>
    </row>
    <row r="30" spans="1:134" ht="15" customHeight="1">
      <c r="A30" s="96" t="s">
        <v>224</v>
      </c>
      <c r="B30" s="89" t="s">
        <v>30</v>
      </c>
      <c r="C30" s="4"/>
      <c r="D30" s="285"/>
      <c r="E30" s="289"/>
      <c r="F30" s="286"/>
      <c r="G30" s="218"/>
      <c r="H30" s="60"/>
      <c r="I30" s="61"/>
      <c r="J30" s="62"/>
      <c r="K30" s="60"/>
      <c r="L30" s="61"/>
      <c r="M30" s="62"/>
      <c r="N30" s="60"/>
      <c r="O30" s="61"/>
      <c r="P30" s="62"/>
      <c r="Q30" s="60"/>
      <c r="R30" s="61"/>
      <c r="S30" s="62"/>
      <c r="T30" s="60"/>
      <c r="U30" s="61"/>
      <c r="V30" s="62"/>
    </row>
    <row r="31" spans="1:134" ht="15" customHeight="1">
      <c r="A31" s="97" t="s">
        <v>282</v>
      </c>
      <c r="B31" s="89" t="s">
        <v>93</v>
      </c>
      <c r="C31" s="4"/>
      <c r="D31" s="285"/>
      <c r="E31" s="289"/>
      <c r="F31" s="286"/>
      <c r="G31" s="218"/>
      <c r="H31" s="60"/>
      <c r="I31" s="61"/>
      <c r="J31" s="62"/>
      <c r="K31" s="60"/>
      <c r="L31" s="61"/>
      <c r="M31" s="62"/>
      <c r="N31" s="60"/>
      <c r="O31" s="61"/>
      <c r="P31" s="62"/>
      <c r="Q31" s="60"/>
      <c r="R31" s="61"/>
      <c r="S31" s="62"/>
      <c r="T31" s="60"/>
      <c r="U31" s="61"/>
      <c r="V31" s="62"/>
    </row>
    <row r="32" spans="1:134" s="5" customFormat="1" ht="15" customHeight="1" thickBot="1">
      <c r="A32" s="95" t="s">
        <v>226</v>
      </c>
      <c r="B32" s="107" t="s">
        <v>34</v>
      </c>
      <c r="C32" s="91"/>
      <c r="D32" s="278"/>
      <c r="E32" s="279"/>
      <c r="F32" s="280"/>
      <c r="G32" s="218"/>
      <c r="H32" s="60"/>
      <c r="I32" s="61"/>
      <c r="J32" s="62"/>
      <c r="K32" s="60"/>
      <c r="L32" s="61"/>
      <c r="M32" s="62"/>
      <c r="N32" s="60"/>
      <c r="O32" s="61"/>
      <c r="P32" s="62"/>
      <c r="Q32" s="60"/>
      <c r="R32" s="61"/>
      <c r="S32" s="62"/>
      <c r="T32" s="60"/>
      <c r="U32" s="61"/>
      <c r="V32" s="62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</row>
    <row r="33" spans="1:22" ht="15" customHeight="1" thickBot="1">
      <c r="A33" s="287" t="str">
        <f>IFERROR((#REF!+D33+E33+F33)/#REF!,"")</f>
        <v/>
      </c>
      <c r="B33" s="87" t="s">
        <v>35</v>
      </c>
      <c r="C33" s="88"/>
      <c r="D33" s="34">
        <f>SUM(D27:D32)</f>
        <v>0</v>
      </c>
      <c r="E33" s="34">
        <f>SUM(E27:E32)</f>
        <v>0</v>
      </c>
      <c r="F33" s="232">
        <f>SUM(F27:F32)</f>
        <v>0</v>
      </c>
      <c r="G33" s="218"/>
      <c r="H33" s="60"/>
      <c r="I33" s="61"/>
      <c r="J33" s="62"/>
      <c r="K33" s="60"/>
      <c r="L33" s="61"/>
      <c r="M33" s="62"/>
      <c r="N33" s="60"/>
      <c r="O33" s="61"/>
      <c r="P33" s="62"/>
      <c r="Q33" s="60"/>
      <c r="R33" s="61"/>
      <c r="S33" s="62"/>
      <c r="T33" s="60"/>
      <c r="U33" s="61"/>
      <c r="V33" s="62"/>
    </row>
    <row r="34" spans="1:22" ht="15" customHeight="1">
      <c r="A34" s="288" t="s">
        <v>36</v>
      </c>
      <c r="B34" s="119" t="s">
        <v>258</v>
      </c>
      <c r="C34" s="115"/>
      <c r="D34" s="273"/>
      <c r="E34" s="273"/>
      <c r="F34" s="274"/>
      <c r="G34" s="218"/>
      <c r="H34" s="60"/>
      <c r="I34" s="61"/>
      <c r="J34" s="62"/>
      <c r="K34" s="60"/>
      <c r="L34" s="61"/>
      <c r="M34" s="62"/>
      <c r="N34" s="60"/>
      <c r="O34" s="61"/>
      <c r="P34" s="62"/>
      <c r="Q34" s="60"/>
      <c r="R34" s="61"/>
      <c r="S34" s="62"/>
      <c r="T34" s="60"/>
      <c r="U34" s="61"/>
      <c r="V34" s="62"/>
    </row>
    <row r="35" spans="1:22" ht="15" customHeight="1">
      <c r="A35" s="96" t="s">
        <v>229</v>
      </c>
      <c r="B35" s="89" t="s">
        <v>37</v>
      </c>
      <c r="C35" s="4"/>
      <c r="D35" s="285"/>
      <c r="E35" s="289"/>
      <c r="F35" s="286"/>
      <c r="G35" s="218"/>
      <c r="H35" s="60"/>
      <c r="I35" s="61"/>
      <c r="J35" s="62"/>
      <c r="K35" s="60"/>
      <c r="L35" s="61"/>
      <c r="M35" s="62"/>
      <c r="N35" s="60"/>
      <c r="O35" s="61"/>
      <c r="P35" s="62"/>
      <c r="Q35" s="60"/>
      <c r="R35" s="61"/>
      <c r="S35" s="62"/>
      <c r="T35" s="60"/>
      <c r="U35" s="61"/>
      <c r="V35" s="62"/>
    </row>
    <row r="36" spans="1:22" ht="15" customHeight="1">
      <c r="A36" s="96" t="s">
        <v>229</v>
      </c>
      <c r="B36" s="89" t="s">
        <v>38</v>
      </c>
      <c r="C36" s="4"/>
      <c r="D36" s="285"/>
      <c r="E36" s="289"/>
      <c r="F36" s="286"/>
      <c r="G36" s="218"/>
      <c r="H36" s="60"/>
      <c r="I36" s="61"/>
      <c r="J36" s="62"/>
      <c r="K36" s="60"/>
      <c r="L36" s="61"/>
      <c r="M36" s="62"/>
      <c r="N36" s="60"/>
      <c r="O36" s="61"/>
      <c r="P36" s="62"/>
      <c r="Q36" s="60"/>
      <c r="R36" s="61"/>
      <c r="S36" s="62"/>
      <c r="T36" s="60"/>
      <c r="U36" s="61"/>
      <c r="V36" s="62"/>
    </row>
    <row r="37" spans="1:22" ht="15" customHeight="1">
      <c r="A37" s="96" t="s">
        <v>227</v>
      </c>
      <c r="B37" s="89" t="s">
        <v>33</v>
      </c>
      <c r="C37" s="4"/>
      <c r="D37" s="290"/>
      <c r="E37" s="291"/>
      <c r="F37" s="292"/>
      <c r="G37" s="218"/>
      <c r="H37" s="60"/>
      <c r="I37" s="61"/>
      <c r="J37" s="62"/>
      <c r="K37" s="60"/>
      <c r="L37" s="61"/>
      <c r="M37" s="62"/>
      <c r="N37" s="60"/>
      <c r="O37" s="61"/>
      <c r="P37" s="62"/>
      <c r="Q37" s="60"/>
      <c r="R37" s="61"/>
      <c r="S37" s="62"/>
      <c r="T37" s="60"/>
      <c r="U37" s="61"/>
      <c r="V37" s="62"/>
    </row>
    <row r="38" spans="1:22" ht="15" customHeight="1">
      <c r="A38" s="98" t="s">
        <v>211</v>
      </c>
      <c r="B38" s="92" t="s">
        <v>18</v>
      </c>
      <c r="C38" s="81"/>
      <c r="D38" s="293"/>
      <c r="E38" s="294"/>
      <c r="F38" s="295"/>
      <c r="G38" s="218"/>
      <c r="H38" s="60"/>
      <c r="I38" s="61"/>
      <c r="J38" s="62"/>
      <c r="K38" s="60"/>
      <c r="L38" s="61"/>
      <c r="M38" s="62"/>
      <c r="N38" s="60"/>
      <c r="O38" s="61"/>
      <c r="P38" s="62"/>
      <c r="Q38" s="60"/>
      <c r="R38" s="61"/>
      <c r="S38" s="62"/>
      <c r="T38" s="60"/>
      <c r="U38" s="61"/>
      <c r="V38" s="62"/>
    </row>
    <row r="39" spans="1:22" ht="15" customHeight="1">
      <c r="A39" s="96" t="s">
        <v>211</v>
      </c>
      <c r="B39" s="89" t="s">
        <v>26</v>
      </c>
      <c r="C39" s="4"/>
      <c r="D39" s="290"/>
      <c r="E39" s="291"/>
      <c r="F39" s="292"/>
      <c r="G39" s="218"/>
      <c r="H39" s="60"/>
      <c r="I39" s="61"/>
      <c r="J39" s="62"/>
      <c r="K39" s="60"/>
      <c r="L39" s="61"/>
      <c r="M39" s="62"/>
      <c r="N39" s="60"/>
      <c r="O39" s="61"/>
      <c r="P39" s="62"/>
      <c r="Q39" s="60"/>
      <c r="R39" s="61"/>
      <c r="S39" s="62"/>
      <c r="T39" s="60"/>
      <c r="U39" s="61"/>
      <c r="V39" s="62"/>
    </row>
    <row r="40" spans="1:22" ht="15" customHeight="1" thickBot="1">
      <c r="A40" s="95" t="s">
        <v>228</v>
      </c>
      <c r="B40" s="107" t="s">
        <v>39</v>
      </c>
      <c r="C40" s="91"/>
      <c r="D40" s="296"/>
      <c r="E40" s="297"/>
      <c r="F40" s="298"/>
      <c r="G40" s="218"/>
      <c r="H40" s="60"/>
      <c r="I40" s="61"/>
      <c r="J40" s="62"/>
      <c r="K40" s="60"/>
      <c r="L40" s="61"/>
      <c r="M40" s="62"/>
      <c r="N40" s="60"/>
      <c r="O40" s="61"/>
      <c r="P40" s="62"/>
      <c r="Q40" s="60"/>
      <c r="R40" s="61"/>
      <c r="S40" s="62"/>
      <c r="T40" s="60"/>
      <c r="U40" s="61"/>
      <c r="V40" s="62"/>
    </row>
    <row r="41" spans="1:22" ht="15" customHeight="1" thickBot="1">
      <c r="A41" s="287" t="str">
        <f>IFERROR((#REF!+D41+E41+F41)/#REF!,"")</f>
        <v/>
      </c>
      <c r="B41" s="87" t="s">
        <v>40</v>
      </c>
      <c r="C41" s="88"/>
      <c r="D41" s="35">
        <f>SUM(D35:D40)</f>
        <v>0</v>
      </c>
      <c r="E41" s="35">
        <f>SUM(E35:E40)</f>
        <v>0</v>
      </c>
      <c r="F41" s="231">
        <f>SUM(F35:F40)</f>
        <v>0</v>
      </c>
      <c r="G41" s="218"/>
      <c r="H41" s="60"/>
      <c r="I41" s="61"/>
      <c r="J41" s="62"/>
      <c r="K41" s="60"/>
      <c r="L41" s="61"/>
      <c r="M41" s="62"/>
      <c r="N41" s="60"/>
      <c r="O41" s="61"/>
      <c r="P41" s="62"/>
      <c r="Q41" s="60"/>
      <c r="R41" s="61"/>
      <c r="S41" s="62"/>
      <c r="T41" s="60"/>
      <c r="U41" s="61"/>
      <c r="V41" s="62"/>
    </row>
    <row r="42" spans="1:22" ht="15" customHeight="1">
      <c r="A42" s="129" t="s">
        <v>41</v>
      </c>
      <c r="B42" s="126" t="s">
        <v>42</v>
      </c>
      <c r="C42" s="122"/>
      <c r="D42" s="283"/>
      <c r="E42" s="283"/>
      <c r="F42" s="284"/>
      <c r="G42" s="218"/>
      <c r="H42" s="60"/>
      <c r="I42" s="61"/>
      <c r="J42" s="62"/>
      <c r="K42" s="60"/>
      <c r="L42" s="61"/>
      <c r="M42" s="62"/>
      <c r="N42" s="60"/>
      <c r="O42" s="61"/>
      <c r="P42" s="62"/>
      <c r="Q42" s="60"/>
      <c r="R42" s="61"/>
      <c r="S42" s="62"/>
      <c r="T42" s="60"/>
      <c r="U42" s="61"/>
      <c r="V42" s="62"/>
    </row>
    <row r="43" spans="1:22" ht="15" customHeight="1">
      <c r="A43" s="97" t="s">
        <v>234</v>
      </c>
      <c r="B43" s="89" t="s">
        <v>47</v>
      </c>
      <c r="C43" s="4"/>
      <c r="D43" s="290"/>
      <c r="E43" s="291"/>
      <c r="F43" s="292"/>
      <c r="G43" s="218"/>
      <c r="H43" s="60"/>
      <c r="I43" s="61"/>
      <c r="J43" s="62"/>
      <c r="K43" s="60"/>
      <c r="L43" s="61"/>
      <c r="M43" s="62"/>
      <c r="N43" s="60"/>
      <c r="O43" s="61"/>
      <c r="P43" s="62"/>
      <c r="Q43" s="60"/>
      <c r="R43" s="61"/>
      <c r="S43" s="62"/>
      <c r="T43" s="60"/>
      <c r="U43" s="61"/>
      <c r="V43" s="62"/>
    </row>
    <row r="44" spans="1:22" ht="15" customHeight="1">
      <c r="A44" s="94" t="s">
        <v>230</v>
      </c>
      <c r="B44" s="130" t="s">
        <v>43</v>
      </c>
      <c r="C44" s="83"/>
      <c r="D44" s="299"/>
      <c r="E44" s="300"/>
      <c r="F44" s="301"/>
      <c r="G44" s="218"/>
      <c r="H44" s="60"/>
      <c r="I44" s="61"/>
      <c r="J44" s="62"/>
      <c r="K44" s="60"/>
      <c r="L44" s="61"/>
      <c r="M44" s="62"/>
      <c r="N44" s="60"/>
      <c r="O44" s="61"/>
      <c r="P44" s="62"/>
      <c r="Q44" s="60"/>
      <c r="R44" s="61"/>
      <c r="S44" s="62"/>
      <c r="T44" s="60"/>
      <c r="U44" s="61"/>
      <c r="V44" s="62"/>
    </row>
    <row r="45" spans="1:22" ht="15" customHeight="1">
      <c r="A45" s="96" t="s">
        <v>232</v>
      </c>
      <c r="B45" s="89" t="s">
        <v>45</v>
      </c>
      <c r="C45" s="4"/>
      <c r="D45" s="299"/>
      <c r="E45" s="300"/>
      <c r="F45" s="301"/>
      <c r="G45" s="218"/>
      <c r="H45" s="60"/>
      <c r="I45" s="61"/>
      <c r="J45" s="62"/>
      <c r="K45" s="60"/>
      <c r="L45" s="61"/>
      <c r="M45" s="62"/>
      <c r="N45" s="60"/>
      <c r="O45" s="61"/>
      <c r="P45" s="62"/>
      <c r="Q45" s="60"/>
      <c r="R45" s="61"/>
      <c r="S45" s="62"/>
      <c r="T45" s="60"/>
      <c r="U45" s="61"/>
      <c r="V45" s="62"/>
    </row>
    <row r="46" spans="1:22" ht="15" customHeight="1">
      <c r="A46" s="98" t="s">
        <v>231</v>
      </c>
      <c r="B46" s="92" t="s">
        <v>44</v>
      </c>
      <c r="C46" s="81"/>
      <c r="D46" s="302"/>
      <c r="E46" s="303"/>
      <c r="F46" s="304"/>
      <c r="G46" s="218"/>
      <c r="H46" s="60"/>
      <c r="I46" s="61"/>
      <c r="J46" s="62"/>
      <c r="K46" s="60"/>
      <c r="L46" s="61"/>
      <c r="M46" s="62"/>
      <c r="N46" s="60"/>
      <c r="O46" s="61"/>
      <c r="P46" s="62"/>
      <c r="Q46" s="60"/>
      <c r="R46" s="61"/>
      <c r="S46" s="62"/>
      <c r="T46" s="60"/>
      <c r="U46" s="61"/>
      <c r="V46" s="62"/>
    </row>
    <row r="47" spans="1:22" ht="15" customHeight="1" thickBot="1">
      <c r="A47" s="95" t="s">
        <v>233</v>
      </c>
      <c r="B47" s="107" t="s">
        <v>46</v>
      </c>
      <c r="C47" s="91"/>
      <c r="D47" s="305"/>
      <c r="E47" s="306"/>
      <c r="F47" s="307"/>
      <c r="G47" s="218"/>
      <c r="H47" s="60"/>
      <c r="I47" s="61"/>
      <c r="J47" s="62"/>
      <c r="K47" s="60"/>
      <c r="L47" s="61"/>
      <c r="M47" s="62"/>
      <c r="N47" s="60"/>
      <c r="O47" s="61"/>
      <c r="P47" s="62"/>
      <c r="Q47" s="60"/>
      <c r="R47" s="61"/>
      <c r="S47" s="62"/>
      <c r="T47" s="60"/>
      <c r="U47" s="61"/>
      <c r="V47" s="62"/>
    </row>
    <row r="48" spans="1:22" ht="15" customHeight="1" thickBot="1">
      <c r="A48" s="287" t="str">
        <f>IFERROR((#REF!+D48+E48+F48)/#REF!,"")</f>
        <v/>
      </c>
      <c r="B48" s="87" t="s">
        <v>48</v>
      </c>
      <c r="C48" s="88"/>
      <c r="D48" s="35">
        <f>SUM(D43:D47)</f>
        <v>0</v>
      </c>
      <c r="E48" s="35">
        <f>SUM(E43:E47)</f>
        <v>0</v>
      </c>
      <c r="F48" s="231">
        <f>SUM(F43:F47)</f>
        <v>0</v>
      </c>
      <c r="G48" s="218"/>
      <c r="H48" s="60"/>
      <c r="I48" s="61"/>
      <c r="J48" s="62"/>
      <c r="K48" s="60"/>
      <c r="L48" s="61"/>
      <c r="M48" s="62"/>
      <c r="N48" s="60"/>
      <c r="O48" s="61"/>
      <c r="P48" s="62"/>
      <c r="Q48" s="60"/>
      <c r="R48" s="61"/>
      <c r="S48" s="62"/>
      <c r="T48" s="60"/>
      <c r="U48" s="61"/>
      <c r="V48" s="62"/>
    </row>
    <row r="49" spans="1:134" ht="15" customHeight="1">
      <c r="A49" s="129" t="s">
        <v>49</v>
      </c>
      <c r="B49" s="123" t="s">
        <v>259</v>
      </c>
      <c r="C49" s="124"/>
      <c r="D49" s="273"/>
      <c r="E49" s="273"/>
      <c r="F49" s="274"/>
      <c r="G49" s="218"/>
      <c r="H49" s="60"/>
      <c r="I49" s="61"/>
      <c r="J49" s="62"/>
      <c r="K49" s="60"/>
      <c r="L49" s="61"/>
      <c r="M49" s="62"/>
      <c r="N49" s="60"/>
      <c r="O49" s="61"/>
      <c r="P49" s="62"/>
      <c r="Q49" s="60"/>
      <c r="R49" s="61"/>
      <c r="S49" s="62"/>
      <c r="T49" s="60"/>
      <c r="U49" s="61"/>
      <c r="V49" s="62"/>
    </row>
    <row r="50" spans="1:134" ht="15" customHeight="1">
      <c r="A50" s="97" t="s">
        <v>235</v>
      </c>
      <c r="B50" s="89" t="s">
        <v>50</v>
      </c>
      <c r="C50" s="4"/>
      <c r="D50" s="285"/>
      <c r="E50" s="289"/>
      <c r="F50" s="286"/>
      <c r="G50" s="218"/>
      <c r="H50" s="60"/>
      <c r="I50" s="61"/>
      <c r="J50" s="62"/>
      <c r="K50" s="60"/>
      <c r="L50" s="61"/>
      <c r="M50" s="62"/>
      <c r="N50" s="60"/>
      <c r="O50" s="61"/>
      <c r="P50" s="62"/>
      <c r="Q50" s="60"/>
      <c r="R50" s="61"/>
      <c r="S50" s="62"/>
      <c r="T50" s="60"/>
      <c r="U50" s="61"/>
      <c r="V50" s="62"/>
    </row>
    <row r="51" spans="1:134" ht="15" customHeight="1">
      <c r="A51" s="97" t="s">
        <v>236</v>
      </c>
      <c r="B51" s="89" t="s">
        <v>51</v>
      </c>
      <c r="C51" s="4"/>
      <c r="D51" s="285"/>
      <c r="E51" s="289"/>
      <c r="F51" s="286"/>
      <c r="G51" s="218"/>
      <c r="H51" s="60"/>
      <c r="I51" s="61"/>
      <c r="J51" s="62"/>
      <c r="K51" s="60"/>
      <c r="L51" s="61"/>
      <c r="M51" s="62"/>
      <c r="N51" s="60"/>
      <c r="O51" s="61"/>
      <c r="P51" s="62"/>
      <c r="Q51" s="60"/>
      <c r="R51" s="61"/>
      <c r="S51" s="62"/>
      <c r="T51" s="60"/>
      <c r="U51" s="61"/>
      <c r="V51" s="62"/>
    </row>
    <row r="52" spans="1:134" ht="15" customHeight="1">
      <c r="A52" s="97" t="s">
        <v>237</v>
      </c>
      <c r="B52" s="89" t="s">
        <v>52</v>
      </c>
      <c r="C52" s="4"/>
      <c r="D52" s="285"/>
      <c r="E52" s="289"/>
      <c r="F52" s="286"/>
      <c r="G52" s="218"/>
      <c r="H52" s="60"/>
      <c r="I52" s="61"/>
      <c r="J52" s="62"/>
      <c r="K52" s="60"/>
      <c r="L52" s="61"/>
      <c r="M52" s="62"/>
      <c r="N52" s="60"/>
      <c r="O52" s="61"/>
      <c r="P52" s="62"/>
      <c r="Q52" s="60"/>
      <c r="R52" s="61"/>
      <c r="S52" s="62"/>
      <c r="T52" s="60"/>
      <c r="U52" s="61"/>
      <c r="V52" s="62"/>
    </row>
    <row r="53" spans="1:134" ht="15" customHeight="1">
      <c r="A53" s="97" t="s">
        <v>238</v>
      </c>
      <c r="B53" s="89" t="s">
        <v>173</v>
      </c>
      <c r="C53" s="4"/>
      <c r="D53" s="275"/>
      <c r="E53" s="276"/>
      <c r="F53" s="277"/>
      <c r="G53" s="218"/>
      <c r="H53" s="60"/>
      <c r="I53" s="61"/>
      <c r="J53" s="62"/>
      <c r="K53" s="60"/>
      <c r="L53" s="61"/>
      <c r="M53" s="62"/>
      <c r="N53" s="60"/>
      <c r="O53" s="61"/>
      <c r="P53" s="62"/>
      <c r="Q53" s="60"/>
      <c r="R53" s="61"/>
      <c r="S53" s="62"/>
      <c r="T53" s="60"/>
      <c r="U53" s="61"/>
      <c r="V53" s="62"/>
    </row>
    <row r="54" spans="1:134" ht="15" customHeight="1" thickBot="1">
      <c r="A54" s="95" t="s">
        <v>239</v>
      </c>
      <c r="B54" s="107" t="s">
        <v>53</v>
      </c>
      <c r="C54" s="100"/>
      <c r="D54" s="149"/>
      <c r="E54" s="189"/>
      <c r="F54" s="150"/>
      <c r="G54" s="218"/>
      <c r="H54" s="60"/>
      <c r="I54" s="61"/>
      <c r="J54" s="62"/>
      <c r="K54" s="60"/>
      <c r="L54" s="61"/>
      <c r="M54" s="62"/>
      <c r="N54" s="60"/>
      <c r="O54" s="61"/>
      <c r="P54" s="62"/>
      <c r="Q54" s="60"/>
      <c r="R54" s="61"/>
      <c r="S54" s="62"/>
      <c r="T54" s="60"/>
      <c r="U54" s="61"/>
      <c r="V54" s="62"/>
    </row>
    <row r="55" spans="1:134" ht="15" customHeight="1" thickBot="1">
      <c r="A55" s="287" t="str">
        <f>IFERROR((#REF!+D55+E55+F55)/#REF!,"")</f>
        <v/>
      </c>
      <c r="B55" s="87" t="s">
        <v>54</v>
      </c>
      <c r="C55" s="88"/>
      <c r="D55" s="99">
        <f>SUM(D50:D54)</f>
        <v>0</v>
      </c>
      <c r="E55" s="99">
        <f>SUM(E50:E54)</f>
        <v>0</v>
      </c>
      <c r="F55" s="233">
        <f>SUM(F50:F54)</f>
        <v>0</v>
      </c>
      <c r="G55" s="218"/>
      <c r="H55" s="60"/>
      <c r="I55" s="61"/>
      <c r="J55" s="62"/>
      <c r="K55" s="60"/>
      <c r="L55" s="61"/>
      <c r="M55" s="62"/>
      <c r="N55" s="60"/>
      <c r="O55" s="61"/>
      <c r="P55" s="62"/>
      <c r="Q55" s="60"/>
      <c r="R55" s="61"/>
      <c r="S55" s="62"/>
      <c r="T55" s="60"/>
      <c r="U55" s="61"/>
      <c r="V55" s="62"/>
    </row>
    <row r="56" spans="1:134" ht="15" customHeight="1">
      <c r="A56" s="129" t="s">
        <v>55</v>
      </c>
      <c r="B56" s="128" t="s">
        <v>56</v>
      </c>
      <c r="C56" s="124"/>
      <c r="D56" s="283"/>
      <c r="E56" s="283"/>
      <c r="F56" s="284"/>
      <c r="G56" s="218"/>
      <c r="H56" s="60"/>
      <c r="I56" s="61"/>
      <c r="J56" s="62"/>
      <c r="K56" s="60"/>
      <c r="L56" s="61"/>
      <c r="M56" s="62"/>
      <c r="N56" s="60"/>
      <c r="O56" s="61"/>
      <c r="P56" s="62"/>
      <c r="Q56" s="60"/>
      <c r="R56" s="61"/>
      <c r="S56" s="62"/>
      <c r="T56" s="60"/>
      <c r="U56" s="61"/>
      <c r="V56" s="62"/>
    </row>
    <row r="57" spans="1:134" s="12" customFormat="1">
      <c r="A57" s="96" t="s">
        <v>240</v>
      </c>
      <c r="B57" s="89" t="s">
        <v>57</v>
      </c>
      <c r="C57" s="10"/>
      <c r="D57" s="151"/>
      <c r="E57" s="190"/>
      <c r="F57" s="152"/>
      <c r="G57" s="221"/>
      <c r="H57" s="47"/>
      <c r="I57" s="48"/>
      <c r="J57" s="48"/>
      <c r="K57" s="47"/>
      <c r="L57" s="48"/>
      <c r="M57" s="48"/>
      <c r="N57" s="47"/>
      <c r="O57" s="48"/>
      <c r="P57" s="48"/>
      <c r="Q57" s="47"/>
      <c r="R57" s="48"/>
      <c r="S57" s="48"/>
      <c r="T57" s="47"/>
      <c r="U57" s="48"/>
      <c r="V57" s="48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64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</row>
    <row r="58" spans="1:134" ht="15" customHeight="1">
      <c r="A58" s="96" t="s">
        <v>241</v>
      </c>
      <c r="B58" s="89" t="s">
        <v>58</v>
      </c>
      <c r="C58" s="4"/>
      <c r="D58" s="285"/>
      <c r="E58" s="289"/>
      <c r="F58" s="286"/>
      <c r="G58" s="218"/>
      <c r="H58" s="60"/>
      <c r="I58" s="61"/>
      <c r="J58" s="62"/>
      <c r="K58" s="60"/>
      <c r="L58" s="61"/>
      <c r="M58" s="62"/>
      <c r="N58" s="60"/>
      <c r="O58" s="61"/>
      <c r="P58" s="62"/>
      <c r="Q58" s="60"/>
      <c r="R58" s="61"/>
      <c r="S58" s="62"/>
      <c r="T58" s="60"/>
      <c r="U58" s="61"/>
      <c r="V58" s="62"/>
    </row>
    <row r="59" spans="1:134" ht="15" customHeight="1">
      <c r="A59" s="97" t="s">
        <v>245</v>
      </c>
      <c r="B59" s="89" t="s">
        <v>60</v>
      </c>
      <c r="C59" s="4"/>
      <c r="D59" s="285"/>
      <c r="E59" s="289"/>
      <c r="F59" s="286"/>
      <c r="G59" s="218"/>
      <c r="H59" s="60"/>
      <c r="I59" s="61"/>
      <c r="J59" s="62"/>
      <c r="K59" s="60"/>
      <c r="L59" s="61"/>
      <c r="M59" s="62"/>
      <c r="N59" s="60"/>
      <c r="O59" s="61"/>
      <c r="P59" s="62"/>
      <c r="Q59" s="60"/>
      <c r="R59" s="61"/>
      <c r="S59" s="62"/>
      <c r="T59" s="60"/>
      <c r="U59" s="61"/>
      <c r="V59" s="62"/>
    </row>
    <row r="60" spans="1:134" ht="15" customHeight="1">
      <c r="A60" s="97" t="s">
        <v>242</v>
      </c>
      <c r="B60" s="89" t="s">
        <v>243</v>
      </c>
      <c r="C60" s="4"/>
      <c r="D60" s="285"/>
      <c r="E60" s="289"/>
      <c r="F60" s="286"/>
      <c r="G60" s="218"/>
      <c r="H60" s="60"/>
      <c r="I60" s="61"/>
      <c r="J60" s="62"/>
      <c r="K60" s="60"/>
      <c r="L60" s="61"/>
      <c r="M60" s="62"/>
      <c r="N60" s="60"/>
      <c r="O60" s="61"/>
      <c r="P60" s="62"/>
      <c r="Q60" s="60"/>
      <c r="R60" s="61"/>
      <c r="S60" s="62"/>
      <c r="T60" s="60"/>
      <c r="U60" s="61"/>
      <c r="V60" s="62"/>
    </row>
    <row r="61" spans="1:134" ht="15" customHeight="1">
      <c r="A61" s="97" t="s">
        <v>247</v>
      </c>
      <c r="B61" s="89" t="s">
        <v>62</v>
      </c>
      <c r="C61" s="4"/>
      <c r="D61" s="285"/>
      <c r="E61" s="289"/>
      <c r="F61" s="286"/>
      <c r="G61" s="218"/>
      <c r="H61" s="60"/>
      <c r="I61" s="61"/>
      <c r="J61" s="62"/>
      <c r="K61" s="60"/>
      <c r="L61" s="61"/>
      <c r="M61" s="62"/>
      <c r="N61" s="60"/>
      <c r="O61" s="61"/>
      <c r="P61" s="62"/>
      <c r="Q61" s="60"/>
      <c r="R61" s="61"/>
      <c r="S61" s="62"/>
      <c r="T61" s="60"/>
      <c r="U61" s="61"/>
      <c r="V61" s="62"/>
    </row>
    <row r="62" spans="1:134" ht="15" customHeight="1">
      <c r="A62" s="97" t="s">
        <v>248</v>
      </c>
      <c r="B62" s="89" t="s">
        <v>63</v>
      </c>
      <c r="C62" s="4"/>
      <c r="D62" s="285"/>
      <c r="E62" s="289"/>
      <c r="F62" s="286"/>
      <c r="G62" s="218"/>
      <c r="H62" s="60"/>
      <c r="I62" s="61"/>
      <c r="J62" s="62"/>
      <c r="K62" s="60"/>
      <c r="L62" s="61"/>
      <c r="M62" s="62"/>
      <c r="N62" s="60"/>
      <c r="O62" s="61"/>
      <c r="P62" s="62"/>
      <c r="Q62" s="60"/>
      <c r="R62" s="61"/>
      <c r="S62" s="62"/>
      <c r="T62" s="60"/>
      <c r="U62" s="61"/>
      <c r="V62" s="62"/>
    </row>
    <row r="63" spans="1:134" ht="15" customHeight="1">
      <c r="A63" s="97" t="s">
        <v>244</v>
      </c>
      <c r="B63" s="89" t="s">
        <v>59</v>
      </c>
      <c r="C63" s="4"/>
      <c r="D63" s="285"/>
      <c r="E63" s="289"/>
      <c r="F63" s="286"/>
      <c r="G63" s="218"/>
      <c r="H63" s="60"/>
      <c r="I63" s="61"/>
      <c r="J63" s="62"/>
      <c r="K63" s="60"/>
      <c r="L63" s="61"/>
      <c r="M63" s="62"/>
      <c r="N63" s="60"/>
      <c r="O63" s="61"/>
      <c r="P63" s="62"/>
      <c r="Q63" s="60"/>
      <c r="R63" s="61"/>
      <c r="S63" s="62"/>
      <c r="T63" s="60"/>
      <c r="U63" s="61"/>
      <c r="V63" s="62"/>
    </row>
    <row r="64" spans="1:134" ht="15" customHeight="1">
      <c r="A64" s="97" t="s">
        <v>246</v>
      </c>
      <c r="B64" s="89" t="s">
        <v>61</v>
      </c>
      <c r="C64" s="4"/>
      <c r="D64" s="285"/>
      <c r="E64" s="289"/>
      <c r="F64" s="286"/>
      <c r="G64" s="218"/>
      <c r="H64" s="60"/>
      <c r="I64" s="61"/>
      <c r="J64" s="62"/>
      <c r="K64" s="60"/>
      <c r="L64" s="61"/>
      <c r="M64" s="62"/>
      <c r="N64" s="60"/>
      <c r="O64" s="61"/>
      <c r="P64" s="62"/>
      <c r="Q64" s="60"/>
      <c r="R64" s="61"/>
      <c r="S64" s="62"/>
      <c r="T64" s="60"/>
      <c r="U64" s="61"/>
      <c r="V64" s="62"/>
    </row>
    <row r="65" spans="1:134" ht="15" customHeight="1">
      <c r="A65" s="97" t="s">
        <v>246</v>
      </c>
      <c r="B65" s="89" t="s">
        <v>64</v>
      </c>
      <c r="C65" s="4"/>
      <c r="D65" s="285"/>
      <c r="E65" s="289"/>
      <c r="F65" s="286"/>
      <c r="G65" s="218"/>
      <c r="H65" s="60"/>
      <c r="I65" s="61"/>
      <c r="J65" s="62"/>
      <c r="K65" s="60"/>
      <c r="L65" s="61"/>
      <c r="M65" s="62"/>
      <c r="N65" s="60"/>
      <c r="O65" s="61"/>
      <c r="P65" s="62"/>
      <c r="Q65" s="60"/>
      <c r="R65" s="61"/>
      <c r="S65" s="62"/>
      <c r="T65" s="60"/>
      <c r="U65" s="61"/>
      <c r="V65" s="62"/>
    </row>
    <row r="66" spans="1:134" ht="15" customHeight="1">
      <c r="A66" s="101" t="s">
        <v>249</v>
      </c>
      <c r="B66" s="92" t="s">
        <v>65</v>
      </c>
      <c r="C66" s="81"/>
      <c r="D66" s="293"/>
      <c r="E66" s="294"/>
      <c r="F66" s="295"/>
      <c r="G66" s="218"/>
      <c r="H66" s="60"/>
      <c r="I66" s="61"/>
      <c r="J66" s="62"/>
      <c r="K66" s="60"/>
      <c r="L66" s="61"/>
      <c r="M66" s="62"/>
      <c r="N66" s="60"/>
      <c r="O66" s="61"/>
      <c r="P66" s="62"/>
      <c r="Q66" s="60"/>
      <c r="R66" s="61"/>
      <c r="S66" s="62"/>
      <c r="T66" s="60"/>
      <c r="U66" s="61"/>
      <c r="V66" s="62"/>
    </row>
    <row r="67" spans="1:134" ht="15" customHeight="1">
      <c r="A67" s="97" t="s">
        <v>250</v>
      </c>
      <c r="B67" s="89" t="s">
        <v>66</v>
      </c>
      <c r="C67" s="4"/>
      <c r="D67" s="290"/>
      <c r="E67" s="291"/>
      <c r="F67" s="292"/>
      <c r="G67" s="218"/>
      <c r="H67" s="60"/>
      <c r="I67" s="61"/>
      <c r="J67" s="62"/>
      <c r="K67" s="60"/>
      <c r="L67" s="61"/>
      <c r="M67" s="62"/>
      <c r="N67" s="60"/>
      <c r="O67" s="61"/>
      <c r="P67" s="62"/>
      <c r="Q67" s="60"/>
      <c r="R67" s="61"/>
      <c r="S67" s="62"/>
      <c r="T67" s="60"/>
      <c r="U67" s="61"/>
      <c r="V67" s="62"/>
    </row>
    <row r="68" spans="1:134" ht="15" customHeight="1">
      <c r="A68" s="97" t="s">
        <v>251</v>
      </c>
      <c r="B68" s="89" t="s">
        <v>67</v>
      </c>
      <c r="C68" s="4"/>
      <c r="D68" s="290"/>
      <c r="E68" s="291"/>
      <c r="F68" s="292"/>
      <c r="G68" s="218"/>
      <c r="H68" s="60"/>
      <c r="I68" s="61"/>
      <c r="J68" s="62"/>
      <c r="K68" s="60"/>
      <c r="L68" s="61"/>
      <c r="M68" s="62"/>
      <c r="N68" s="60"/>
      <c r="O68" s="61"/>
      <c r="P68" s="62"/>
      <c r="Q68" s="60"/>
      <c r="R68" s="61"/>
      <c r="S68" s="62"/>
      <c r="T68" s="60"/>
      <c r="U68" s="61"/>
      <c r="V68" s="62"/>
    </row>
    <row r="69" spans="1:134" ht="15" customHeight="1">
      <c r="A69" s="97" t="s">
        <v>252</v>
      </c>
      <c r="B69" s="89" t="s">
        <v>171</v>
      </c>
      <c r="C69" s="4"/>
      <c r="D69" s="290"/>
      <c r="E69" s="291"/>
      <c r="F69" s="292"/>
      <c r="G69" s="218"/>
      <c r="H69" s="60"/>
      <c r="I69" s="61"/>
      <c r="J69" s="62"/>
      <c r="K69" s="60"/>
      <c r="L69" s="61"/>
      <c r="M69" s="62"/>
      <c r="N69" s="60"/>
      <c r="O69" s="61"/>
      <c r="P69" s="62"/>
      <c r="Q69" s="60"/>
      <c r="R69" s="61"/>
      <c r="S69" s="62"/>
      <c r="T69" s="60"/>
      <c r="U69" s="61"/>
      <c r="V69" s="62"/>
    </row>
    <row r="70" spans="1:134" ht="15" customHeight="1" thickBot="1">
      <c r="A70" s="102" t="s">
        <v>253</v>
      </c>
      <c r="B70" s="107" t="s">
        <v>68</v>
      </c>
      <c r="C70" s="91"/>
      <c r="D70" s="296">
        <v>2940</v>
      </c>
      <c r="E70" s="297"/>
      <c r="F70" s="298"/>
      <c r="G70" s="218"/>
      <c r="H70" s="60"/>
      <c r="I70" s="61"/>
      <c r="J70" s="62"/>
      <c r="K70" s="60"/>
      <c r="L70" s="61"/>
      <c r="M70" s="62"/>
      <c r="N70" s="60"/>
      <c r="O70" s="61"/>
      <c r="P70" s="62"/>
      <c r="Q70" s="60"/>
      <c r="R70" s="61"/>
      <c r="S70" s="62"/>
      <c r="T70" s="60"/>
      <c r="U70" s="61"/>
      <c r="V70" s="62"/>
    </row>
    <row r="71" spans="1:134" s="5" customFormat="1" ht="15" customHeight="1" thickBot="1">
      <c r="A71" s="281" t="str">
        <f>IFERROR((#REF!+D71+E71+F71)/#REF!,"")</f>
        <v/>
      </c>
      <c r="B71" s="90" t="s">
        <v>69</v>
      </c>
      <c r="C71" s="86"/>
      <c r="D71" s="85">
        <f>SUM(D57:D70)</f>
        <v>2940</v>
      </c>
      <c r="E71" s="85">
        <f>SUM(E57:E70)</f>
        <v>0</v>
      </c>
      <c r="F71" s="234">
        <f>SUM(F57:F70)</f>
        <v>0</v>
      </c>
      <c r="G71" s="218"/>
      <c r="H71" s="60"/>
      <c r="I71" s="61"/>
      <c r="J71" s="62"/>
      <c r="K71" s="60"/>
      <c r="L71" s="61"/>
      <c r="M71" s="62"/>
      <c r="N71" s="60"/>
      <c r="O71" s="61"/>
      <c r="P71" s="62"/>
      <c r="Q71" s="60"/>
      <c r="R71" s="61"/>
      <c r="S71" s="62"/>
      <c r="T71" s="60"/>
      <c r="U71" s="61"/>
      <c r="V71" s="62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</row>
    <row r="72" spans="1:134" ht="15" customHeight="1">
      <c r="A72" s="129" t="s">
        <v>70</v>
      </c>
      <c r="B72" s="126" t="s">
        <v>254</v>
      </c>
      <c r="C72" s="124"/>
      <c r="D72" s="273"/>
      <c r="E72" s="273"/>
      <c r="F72" s="274"/>
      <c r="G72" s="218"/>
      <c r="H72" s="60"/>
      <c r="I72" s="61"/>
      <c r="J72" s="62"/>
      <c r="K72" s="60"/>
      <c r="L72" s="61"/>
      <c r="M72" s="62"/>
      <c r="N72" s="60"/>
      <c r="O72" s="61"/>
      <c r="P72" s="62"/>
      <c r="Q72" s="60"/>
      <c r="R72" s="61"/>
      <c r="S72" s="62"/>
      <c r="T72" s="60"/>
      <c r="U72" s="61"/>
      <c r="V72" s="62"/>
    </row>
    <row r="73" spans="1:134" ht="15" customHeight="1">
      <c r="A73" s="97" t="s">
        <v>260</v>
      </c>
      <c r="B73" s="89" t="s">
        <v>71</v>
      </c>
      <c r="C73" s="4"/>
      <c r="D73" s="285"/>
      <c r="E73" s="308"/>
      <c r="F73" s="286"/>
      <c r="G73" s="218"/>
      <c r="H73" s="60"/>
      <c r="I73" s="61"/>
      <c r="J73" s="62"/>
      <c r="K73" s="60"/>
      <c r="L73" s="61"/>
      <c r="M73" s="62"/>
      <c r="N73" s="60"/>
      <c r="O73" s="61"/>
      <c r="P73" s="62"/>
      <c r="Q73" s="60"/>
      <c r="R73" s="61"/>
      <c r="S73" s="62"/>
      <c r="T73" s="60"/>
      <c r="U73" s="61"/>
      <c r="V73" s="62"/>
    </row>
    <row r="74" spans="1:134" ht="15" customHeight="1">
      <c r="A74" s="97" t="s">
        <v>264</v>
      </c>
      <c r="B74" s="89" t="s">
        <v>75</v>
      </c>
      <c r="C74" s="4"/>
      <c r="D74" s="285"/>
      <c r="E74" s="308"/>
      <c r="F74" s="286"/>
      <c r="G74" s="218"/>
      <c r="H74" s="60"/>
      <c r="I74" s="61"/>
      <c r="J74" s="62"/>
      <c r="K74" s="60"/>
      <c r="L74" s="61"/>
      <c r="M74" s="62"/>
      <c r="N74" s="60"/>
      <c r="O74" s="61"/>
      <c r="P74" s="62"/>
      <c r="Q74" s="60"/>
      <c r="R74" s="61"/>
      <c r="S74" s="62"/>
      <c r="T74" s="60"/>
      <c r="U74" s="61"/>
      <c r="V74" s="62"/>
    </row>
    <row r="75" spans="1:134" ht="15" customHeight="1">
      <c r="A75" s="97" t="s">
        <v>262</v>
      </c>
      <c r="B75" s="89" t="s">
        <v>73</v>
      </c>
      <c r="C75" s="4"/>
      <c r="D75" s="285"/>
      <c r="E75" s="308"/>
      <c r="F75" s="286"/>
      <c r="G75" s="218"/>
      <c r="H75" s="60"/>
      <c r="I75" s="61"/>
      <c r="J75" s="62"/>
      <c r="K75" s="60"/>
      <c r="L75" s="61"/>
      <c r="M75" s="62"/>
      <c r="N75" s="60"/>
      <c r="O75" s="61"/>
      <c r="P75" s="62"/>
      <c r="Q75" s="60"/>
      <c r="R75" s="61"/>
      <c r="S75" s="62"/>
      <c r="T75" s="60"/>
      <c r="U75" s="61"/>
      <c r="V75" s="62"/>
    </row>
    <row r="76" spans="1:134" ht="15" customHeight="1">
      <c r="A76" s="97" t="s">
        <v>268</v>
      </c>
      <c r="B76" s="89" t="s">
        <v>78</v>
      </c>
      <c r="C76" s="4"/>
      <c r="D76" s="285"/>
      <c r="E76" s="308"/>
      <c r="F76" s="286"/>
      <c r="G76" s="218"/>
      <c r="H76" s="60"/>
      <c r="I76" s="61"/>
      <c r="J76" s="62"/>
      <c r="K76" s="60"/>
      <c r="L76" s="61"/>
      <c r="M76" s="62"/>
      <c r="N76" s="60"/>
      <c r="O76" s="61"/>
      <c r="P76" s="62"/>
      <c r="Q76" s="60"/>
      <c r="R76" s="61"/>
      <c r="S76" s="62"/>
      <c r="T76" s="60"/>
      <c r="U76" s="61"/>
      <c r="V76" s="62"/>
    </row>
    <row r="77" spans="1:134" ht="15" customHeight="1">
      <c r="A77" s="97" t="s">
        <v>265</v>
      </c>
      <c r="B77" s="89" t="s">
        <v>76</v>
      </c>
      <c r="C77" s="4"/>
      <c r="D77" s="285"/>
      <c r="E77" s="308"/>
      <c r="F77" s="286"/>
      <c r="G77" s="218"/>
      <c r="H77" s="60"/>
      <c r="I77" s="61"/>
      <c r="J77" s="62"/>
      <c r="K77" s="60"/>
      <c r="L77" s="61"/>
      <c r="M77" s="62"/>
      <c r="N77" s="60"/>
      <c r="O77" s="61"/>
      <c r="P77" s="62"/>
      <c r="Q77" s="60"/>
      <c r="R77" s="61"/>
      <c r="S77" s="62"/>
      <c r="T77" s="60"/>
      <c r="U77" s="61"/>
      <c r="V77" s="62"/>
    </row>
    <row r="78" spans="1:134" ht="15" customHeight="1">
      <c r="A78" s="97" t="s">
        <v>266</v>
      </c>
      <c r="B78" s="89" t="s">
        <v>77</v>
      </c>
      <c r="C78" s="4"/>
      <c r="D78" s="285"/>
      <c r="E78" s="308"/>
      <c r="F78" s="286"/>
      <c r="G78" s="218"/>
      <c r="H78" s="60"/>
      <c r="I78" s="61"/>
      <c r="J78" s="62"/>
      <c r="K78" s="60"/>
      <c r="L78" s="61"/>
      <c r="M78" s="62"/>
      <c r="N78" s="60"/>
      <c r="O78" s="61"/>
      <c r="P78" s="62"/>
      <c r="Q78" s="60"/>
      <c r="R78" s="61"/>
      <c r="S78" s="62"/>
      <c r="T78" s="60"/>
      <c r="U78" s="61"/>
      <c r="V78" s="62"/>
    </row>
    <row r="79" spans="1:134" ht="15" customHeight="1">
      <c r="A79" s="97" t="s">
        <v>261</v>
      </c>
      <c r="B79" s="89" t="s">
        <v>72</v>
      </c>
      <c r="C79" s="4"/>
      <c r="D79" s="285"/>
      <c r="E79" s="308"/>
      <c r="F79" s="286"/>
      <c r="G79" s="218"/>
      <c r="H79" s="60"/>
      <c r="I79" s="61"/>
      <c r="J79" s="62"/>
      <c r="K79" s="60"/>
      <c r="L79" s="61"/>
      <c r="M79" s="62"/>
      <c r="N79" s="60"/>
      <c r="O79" s="61"/>
      <c r="P79" s="62"/>
      <c r="Q79" s="60"/>
      <c r="R79" s="61"/>
      <c r="S79" s="62"/>
      <c r="T79" s="60"/>
      <c r="U79" s="61"/>
      <c r="V79" s="62"/>
    </row>
    <row r="80" spans="1:134" ht="15" customHeight="1">
      <c r="A80" s="97" t="s">
        <v>263</v>
      </c>
      <c r="B80" s="89" t="s">
        <v>74</v>
      </c>
      <c r="C80" s="4"/>
      <c r="D80" s="285"/>
      <c r="E80" s="308"/>
      <c r="F80" s="286"/>
      <c r="G80" s="218"/>
      <c r="H80" s="60"/>
      <c r="I80" s="61"/>
      <c r="J80" s="62"/>
      <c r="K80" s="60"/>
      <c r="L80" s="61"/>
      <c r="M80" s="62"/>
      <c r="N80" s="60"/>
      <c r="O80" s="61"/>
      <c r="P80" s="62"/>
      <c r="Q80" s="60"/>
      <c r="R80" s="61"/>
      <c r="S80" s="62"/>
      <c r="T80" s="60"/>
      <c r="U80" s="61"/>
      <c r="V80" s="62"/>
    </row>
    <row r="81" spans="1:134" ht="15" customHeight="1">
      <c r="A81" s="97" t="s">
        <v>292</v>
      </c>
      <c r="B81" s="89" t="s">
        <v>109</v>
      </c>
      <c r="C81" s="4"/>
      <c r="D81" s="290"/>
      <c r="E81" s="309"/>
      <c r="F81" s="292"/>
      <c r="G81" s="218"/>
      <c r="H81" s="60"/>
      <c r="I81" s="61"/>
      <c r="J81" s="62"/>
      <c r="K81" s="60"/>
      <c r="L81" s="61"/>
      <c r="M81" s="62"/>
      <c r="N81" s="60"/>
      <c r="O81" s="61"/>
      <c r="P81" s="62"/>
      <c r="Q81" s="60"/>
      <c r="R81" s="61"/>
      <c r="S81" s="62"/>
      <c r="T81" s="60"/>
      <c r="U81" s="61"/>
      <c r="V81" s="62"/>
    </row>
    <row r="82" spans="1:134" s="5" customFormat="1" ht="15" customHeight="1" thickBot="1">
      <c r="A82" s="102" t="s">
        <v>267</v>
      </c>
      <c r="B82" s="107" t="s">
        <v>79</v>
      </c>
      <c r="C82" s="91"/>
      <c r="D82" s="278"/>
      <c r="E82" s="310"/>
      <c r="F82" s="280"/>
      <c r="G82" s="218"/>
      <c r="H82" s="60"/>
      <c r="I82" s="61"/>
      <c r="J82" s="62"/>
      <c r="K82" s="60"/>
      <c r="L82" s="61"/>
      <c r="M82" s="62"/>
      <c r="N82" s="60"/>
      <c r="O82" s="61"/>
      <c r="P82" s="62"/>
      <c r="Q82" s="60"/>
      <c r="R82" s="61"/>
      <c r="S82" s="62"/>
      <c r="T82" s="60"/>
      <c r="U82" s="61"/>
      <c r="V82" s="62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</row>
    <row r="83" spans="1:134" s="5" customFormat="1" ht="15" customHeight="1" thickBot="1">
      <c r="A83" s="281" t="str">
        <f>IFERROR((#REF!+D83+E83+F83)/#REF!,"")</f>
        <v/>
      </c>
      <c r="B83" s="90" t="s">
        <v>80</v>
      </c>
      <c r="C83" s="86"/>
      <c r="D83" s="85">
        <f>SUM(D73:D82)</f>
        <v>0</v>
      </c>
      <c r="E83" s="85">
        <f>SUM(E73:E82)</f>
        <v>0</v>
      </c>
      <c r="F83" s="234">
        <f>SUM(F73:F82)</f>
        <v>0</v>
      </c>
      <c r="G83" s="218"/>
      <c r="H83" s="60"/>
      <c r="I83" s="61"/>
      <c r="J83" s="62"/>
      <c r="K83" s="60"/>
      <c r="L83" s="61"/>
      <c r="M83" s="62"/>
      <c r="N83" s="60"/>
      <c r="O83" s="61"/>
      <c r="P83" s="62"/>
      <c r="Q83" s="60"/>
      <c r="R83" s="61"/>
      <c r="S83" s="62"/>
      <c r="T83" s="60"/>
      <c r="U83" s="61"/>
      <c r="V83" s="62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</row>
    <row r="84" spans="1:134" ht="15" customHeight="1">
      <c r="A84" s="129" t="s">
        <v>81</v>
      </c>
      <c r="B84" s="126" t="s">
        <v>82</v>
      </c>
      <c r="C84" s="124"/>
      <c r="D84" s="273"/>
      <c r="E84" s="273"/>
      <c r="F84" s="274"/>
      <c r="G84" s="218"/>
      <c r="H84" s="60"/>
      <c r="I84" s="61"/>
      <c r="J84" s="62"/>
      <c r="K84" s="60"/>
      <c r="L84" s="61"/>
      <c r="M84" s="62"/>
      <c r="N84" s="60"/>
      <c r="O84" s="61"/>
      <c r="P84" s="62"/>
      <c r="Q84" s="60"/>
      <c r="R84" s="61"/>
      <c r="S84" s="62"/>
      <c r="T84" s="60"/>
      <c r="U84" s="61"/>
      <c r="V84" s="62"/>
    </row>
    <row r="85" spans="1:134" ht="15" customHeight="1">
      <c r="A85" s="97" t="s">
        <v>269</v>
      </c>
      <c r="B85" s="89" t="s">
        <v>83</v>
      </c>
      <c r="C85" s="4"/>
      <c r="D85" s="285"/>
      <c r="E85" s="289"/>
      <c r="F85" s="286"/>
      <c r="G85" s="218"/>
      <c r="H85" s="60"/>
      <c r="I85" s="61"/>
      <c r="J85" s="62"/>
      <c r="K85" s="60"/>
      <c r="L85" s="61"/>
      <c r="M85" s="62"/>
      <c r="N85" s="60"/>
      <c r="O85" s="61"/>
      <c r="P85" s="62"/>
      <c r="Q85" s="60"/>
      <c r="R85" s="61"/>
      <c r="S85" s="62"/>
      <c r="T85" s="60"/>
      <c r="U85" s="61"/>
      <c r="V85" s="62"/>
    </row>
    <row r="86" spans="1:134" ht="15" customHeight="1">
      <c r="A86" s="97" t="s">
        <v>270</v>
      </c>
      <c r="B86" s="13" t="s">
        <v>84</v>
      </c>
      <c r="C86" s="4"/>
      <c r="D86" s="285"/>
      <c r="E86" s="289"/>
      <c r="F86" s="286"/>
      <c r="G86" s="218"/>
      <c r="H86" s="60"/>
      <c r="I86" s="61"/>
      <c r="J86" s="62"/>
      <c r="K86" s="60"/>
      <c r="L86" s="61"/>
      <c r="M86" s="62"/>
      <c r="N86" s="60"/>
      <c r="O86" s="61"/>
      <c r="P86" s="62"/>
      <c r="Q86" s="60"/>
      <c r="R86" s="61"/>
      <c r="S86" s="62"/>
      <c r="T86" s="60"/>
      <c r="U86" s="61"/>
      <c r="V86" s="62"/>
    </row>
    <row r="87" spans="1:134" ht="15" customHeight="1">
      <c r="A87" s="97" t="s">
        <v>271</v>
      </c>
      <c r="B87" s="89" t="s">
        <v>85</v>
      </c>
      <c r="C87" s="4"/>
      <c r="D87" s="285"/>
      <c r="E87" s="289"/>
      <c r="F87" s="286"/>
      <c r="G87" s="218"/>
      <c r="H87" s="60"/>
      <c r="I87" s="61"/>
      <c r="J87" s="62"/>
      <c r="K87" s="60"/>
      <c r="L87" s="61"/>
      <c r="M87" s="62"/>
      <c r="N87" s="60"/>
      <c r="O87" s="61"/>
      <c r="P87" s="62"/>
      <c r="Q87" s="60"/>
      <c r="R87" s="61"/>
      <c r="S87" s="62"/>
      <c r="T87" s="60"/>
      <c r="U87" s="61"/>
      <c r="V87" s="62"/>
    </row>
    <row r="88" spans="1:134" ht="15" customHeight="1">
      <c r="A88" s="97" t="s">
        <v>272</v>
      </c>
      <c r="B88" s="89" t="s">
        <v>86</v>
      </c>
      <c r="C88" s="4"/>
      <c r="D88" s="285"/>
      <c r="E88" s="289"/>
      <c r="F88" s="286"/>
      <c r="G88" s="218"/>
      <c r="H88" s="60"/>
      <c r="I88" s="61"/>
      <c r="J88" s="62"/>
      <c r="K88" s="60"/>
      <c r="L88" s="61"/>
      <c r="M88" s="62"/>
      <c r="N88" s="60"/>
      <c r="O88" s="61"/>
      <c r="P88" s="62"/>
      <c r="Q88" s="60"/>
      <c r="R88" s="61"/>
      <c r="S88" s="62"/>
      <c r="T88" s="60"/>
      <c r="U88" s="61"/>
      <c r="V88" s="62"/>
    </row>
    <row r="89" spans="1:134" ht="15" customHeight="1">
      <c r="A89" s="97" t="s">
        <v>273</v>
      </c>
      <c r="B89" s="89" t="s">
        <v>87</v>
      </c>
      <c r="C89" s="4"/>
      <c r="D89" s="285"/>
      <c r="E89" s="289"/>
      <c r="F89" s="286"/>
      <c r="G89" s="218"/>
      <c r="H89" s="60"/>
      <c r="I89" s="61"/>
      <c r="J89" s="62"/>
      <c r="K89" s="60"/>
      <c r="L89" s="61"/>
      <c r="M89" s="62"/>
      <c r="N89" s="60"/>
      <c r="O89" s="61"/>
      <c r="P89" s="62"/>
      <c r="Q89" s="60"/>
      <c r="R89" s="61"/>
      <c r="S89" s="62"/>
      <c r="T89" s="60"/>
      <c r="U89" s="61"/>
      <c r="V89" s="62"/>
    </row>
    <row r="90" spans="1:134" ht="15" customHeight="1">
      <c r="A90" s="97" t="s">
        <v>274</v>
      </c>
      <c r="B90" s="89" t="s">
        <v>88</v>
      </c>
      <c r="C90" s="4"/>
      <c r="D90" s="285"/>
      <c r="E90" s="289"/>
      <c r="F90" s="286"/>
      <c r="G90" s="218"/>
      <c r="H90" s="60"/>
      <c r="I90" s="61"/>
      <c r="J90" s="62"/>
      <c r="K90" s="60"/>
      <c r="L90" s="61"/>
      <c r="M90" s="62"/>
      <c r="N90" s="60"/>
      <c r="O90" s="61"/>
      <c r="P90" s="62"/>
      <c r="Q90" s="60"/>
      <c r="R90" s="61"/>
      <c r="S90" s="62"/>
      <c r="T90" s="60"/>
      <c r="U90" s="61"/>
      <c r="V90" s="62"/>
    </row>
    <row r="91" spans="1:134" ht="15" customHeight="1">
      <c r="A91" s="97" t="s">
        <v>275</v>
      </c>
      <c r="B91" s="89" t="s">
        <v>89</v>
      </c>
      <c r="C91" s="4"/>
      <c r="D91" s="285"/>
      <c r="E91" s="289"/>
      <c r="F91" s="286"/>
      <c r="G91" s="218"/>
      <c r="H91" s="60"/>
      <c r="I91" s="61"/>
      <c r="J91" s="62"/>
      <c r="K91" s="60"/>
      <c r="L91" s="61"/>
      <c r="M91" s="62"/>
      <c r="N91" s="60"/>
      <c r="O91" s="61"/>
      <c r="P91" s="62"/>
      <c r="Q91" s="60"/>
      <c r="R91" s="61"/>
      <c r="S91" s="62"/>
      <c r="T91" s="60"/>
      <c r="U91" s="61"/>
      <c r="V91" s="62"/>
    </row>
    <row r="92" spans="1:134" ht="15" customHeight="1">
      <c r="A92" s="97" t="s">
        <v>276</v>
      </c>
      <c r="B92" s="89" t="s">
        <v>90</v>
      </c>
      <c r="C92" s="4"/>
      <c r="D92" s="285"/>
      <c r="E92" s="289"/>
      <c r="F92" s="286"/>
      <c r="G92" s="218"/>
      <c r="H92" s="60"/>
      <c r="I92" s="61"/>
      <c r="J92" s="62"/>
      <c r="K92" s="60"/>
      <c r="L92" s="61"/>
      <c r="M92" s="62"/>
      <c r="N92" s="60"/>
      <c r="O92" s="61"/>
      <c r="P92" s="62"/>
      <c r="Q92" s="60"/>
      <c r="R92" s="61"/>
      <c r="S92" s="62"/>
      <c r="T92" s="60"/>
      <c r="U92" s="61"/>
      <c r="V92" s="62"/>
    </row>
    <row r="93" spans="1:134" ht="15" customHeight="1">
      <c r="A93" s="97" t="s">
        <v>277</v>
      </c>
      <c r="B93" s="311" t="s">
        <v>182</v>
      </c>
      <c r="C93" s="4"/>
      <c r="D93" s="285"/>
      <c r="E93" s="289"/>
      <c r="F93" s="286"/>
      <c r="G93" s="218"/>
      <c r="H93" s="60"/>
      <c r="I93" s="61"/>
      <c r="J93" s="62"/>
      <c r="K93" s="60"/>
      <c r="L93" s="61"/>
      <c r="M93" s="62"/>
      <c r="N93" s="60"/>
      <c r="O93" s="61"/>
      <c r="P93" s="62"/>
      <c r="Q93" s="60"/>
      <c r="R93" s="61"/>
      <c r="S93" s="62"/>
      <c r="T93" s="60"/>
      <c r="U93" s="61"/>
      <c r="V93" s="62"/>
    </row>
    <row r="94" spans="1:134" ht="15" customHeight="1">
      <c r="A94" s="97" t="s">
        <v>278</v>
      </c>
      <c r="B94" s="89" t="s">
        <v>92</v>
      </c>
      <c r="C94" s="4"/>
      <c r="D94" s="285"/>
      <c r="E94" s="289"/>
      <c r="F94" s="286"/>
      <c r="G94" s="218"/>
      <c r="H94" s="60"/>
      <c r="I94" s="61"/>
      <c r="J94" s="62"/>
      <c r="K94" s="60"/>
      <c r="L94" s="61"/>
      <c r="M94" s="62"/>
      <c r="N94" s="60"/>
      <c r="O94" s="61"/>
      <c r="P94" s="62"/>
      <c r="Q94" s="60"/>
      <c r="R94" s="61"/>
      <c r="S94" s="62"/>
      <c r="T94" s="60"/>
      <c r="U94" s="61"/>
      <c r="V94" s="62"/>
    </row>
    <row r="95" spans="1:134" ht="15" customHeight="1">
      <c r="A95" s="97" t="s">
        <v>281</v>
      </c>
      <c r="B95" s="89" t="s">
        <v>91</v>
      </c>
      <c r="C95" s="4"/>
      <c r="D95" s="285"/>
      <c r="E95" s="289"/>
      <c r="F95" s="286"/>
      <c r="G95" s="218"/>
      <c r="H95" s="60"/>
      <c r="I95" s="61"/>
      <c r="J95" s="62"/>
      <c r="K95" s="60"/>
      <c r="L95" s="61"/>
      <c r="M95" s="62"/>
      <c r="N95" s="60"/>
      <c r="O95" s="61"/>
      <c r="P95" s="62"/>
      <c r="Q95" s="60"/>
      <c r="R95" s="61"/>
      <c r="S95" s="62"/>
      <c r="T95" s="60"/>
      <c r="U95" s="61"/>
      <c r="V95" s="62"/>
    </row>
    <row r="96" spans="1:134" ht="15" customHeight="1">
      <c r="A96" s="97" t="s">
        <v>279</v>
      </c>
      <c r="B96" s="89" t="s">
        <v>94</v>
      </c>
      <c r="C96" s="4"/>
      <c r="D96" s="285"/>
      <c r="E96" s="289"/>
      <c r="F96" s="286"/>
      <c r="G96" s="218"/>
      <c r="H96" s="60"/>
      <c r="I96" s="61"/>
      <c r="J96" s="62"/>
      <c r="K96" s="60"/>
      <c r="L96" s="61"/>
      <c r="M96" s="62"/>
      <c r="N96" s="60"/>
      <c r="O96" s="61"/>
      <c r="P96" s="62"/>
      <c r="Q96" s="60"/>
      <c r="R96" s="61"/>
      <c r="S96" s="62"/>
      <c r="T96" s="60"/>
      <c r="U96" s="61"/>
      <c r="V96" s="62"/>
    </row>
    <row r="97" spans="1:134" s="5" customFormat="1" ht="15" customHeight="1" thickBot="1">
      <c r="A97" s="102" t="s">
        <v>280</v>
      </c>
      <c r="B97" s="107" t="s">
        <v>95</v>
      </c>
      <c r="C97" s="91"/>
      <c r="D97" s="278"/>
      <c r="E97" s="279"/>
      <c r="F97" s="280"/>
      <c r="G97" s="218"/>
      <c r="H97" s="60"/>
      <c r="I97" s="61"/>
      <c r="J97" s="62"/>
      <c r="K97" s="60"/>
      <c r="L97" s="61"/>
      <c r="M97" s="62"/>
      <c r="N97" s="60"/>
      <c r="O97" s="61"/>
      <c r="P97" s="62"/>
      <c r="Q97" s="60"/>
      <c r="R97" s="61"/>
      <c r="S97" s="62"/>
      <c r="T97" s="60"/>
      <c r="U97" s="61"/>
      <c r="V97" s="62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</row>
    <row r="98" spans="1:134" s="5" customFormat="1" ht="15" customHeight="1" thickBot="1">
      <c r="A98" s="281" t="str">
        <f>IFERROR((#REF!+D98+E98+F98)/#REF!,"")</f>
        <v/>
      </c>
      <c r="B98" s="90" t="s">
        <v>96</v>
      </c>
      <c r="C98" s="86"/>
      <c r="D98" s="85">
        <f>SUM(D85:D97)</f>
        <v>0</v>
      </c>
      <c r="E98" s="85">
        <f>SUM(E85:E97)</f>
        <v>0</v>
      </c>
      <c r="F98" s="234">
        <f>SUM(F85:F97)</f>
        <v>0</v>
      </c>
      <c r="G98" s="218"/>
      <c r="H98" s="60"/>
      <c r="I98" s="61"/>
      <c r="J98" s="62"/>
      <c r="K98" s="60"/>
      <c r="L98" s="61"/>
      <c r="M98" s="62"/>
      <c r="N98" s="60"/>
      <c r="O98" s="61"/>
      <c r="P98" s="62"/>
      <c r="Q98" s="60"/>
      <c r="R98" s="61"/>
      <c r="S98" s="62"/>
      <c r="T98" s="60"/>
      <c r="U98" s="61"/>
      <c r="V98" s="62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63"/>
      <c r="DD98" s="63"/>
      <c r="DE98" s="63"/>
      <c r="DF98" s="63"/>
      <c r="DG98" s="63"/>
      <c r="DH98" s="63"/>
      <c r="DI98" s="63"/>
      <c r="DJ98" s="63"/>
      <c r="DK98" s="63"/>
      <c r="DL98" s="63"/>
      <c r="DM98" s="63"/>
      <c r="DN98" s="63"/>
      <c r="DO98" s="63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3"/>
      <c r="EC98" s="63"/>
      <c r="ED98" s="63"/>
    </row>
    <row r="99" spans="1:134" ht="15" customHeight="1">
      <c r="A99" s="129" t="s">
        <v>97</v>
      </c>
      <c r="B99" s="126" t="s">
        <v>98</v>
      </c>
      <c r="C99" s="124"/>
      <c r="D99" s="273"/>
      <c r="E99" s="273"/>
      <c r="F99" s="274"/>
      <c r="G99" s="218"/>
      <c r="H99" s="60"/>
      <c r="I99" s="61"/>
      <c r="J99" s="62"/>
      <c r="K99" s="60"/>
      <c r="L99" s="61"/>
      <c r="M99" s="62"/>
      <c r="N99" s="60"/>
      <c r="O99" s="61"/>
      <c r="P99" s="62"/>
      <c r="Q99" s="60"/>
      <c r="R99" s="61"/>
      <c r="S99" s="62"/>
      <c r="T99" s="60"/>
      <c r="U99" s="61"/>
      <c r="V99" s="62"/>
    </row>
    <row r="100" spans="1:134" ht="15" customHeight="1">
      <c r="A100" s="97" t="s">
        <v>283</v>
      </c>
      <c r="B100" s="89" t="s">
        <v>99</v>
      </c>
      <c r="C100" s="4"/>
      <c r="D100" s="285"/>
      <c r="E100" s="289"/>
      <c r="F100" s="286"/>
      <c r="G100" s="218"/>
      <c r="H100" s="60"/>
      <c r="I100" s="61"/>
      <c r="J100" s="62"/>
      <c r="K100" s="60"/>
      <c r="L100" s="61"/>
      <c r="M100" s="62"/>
      <c r="N100" s="60"/>
      <c r="O100" s="61"/>
      <c r="P100" s="62"/>
      <c r="Q100" s="60"/>
      <c r="R100" s="61"/>
      <c r="S100" s="62"/>
      <c r="T100" s="60"/>
      <c r="U100" s="61"/>
      <c r="V100" s="62"/>
    </row>
    <row r="101" spans="1:134" ht="15" customHeight="1">
      <c r="A101" s="97" t="s">
        <v>289</v>
      </c>
      <c r="B101" s="89" t="s">
        <v>106</v>
      </c>
      <c r="C101" s="4"/>
      <c r="D101" s="285"/>
      <c r="E101" s="289"/>
      <c r="F101" s="286"/>
      <c r="G101" s="218"/>
      <c r="H101" s="60"/>
      <c r="I101" s="61"/>
      <c r="J101" s="62"/>
      <c r="K101" s="60"/>
      <c r="L101" s="61"/>
      <c r="M101" s="62"/>
      <c r="N101" s="60"/>
      <c r="O101" s="61"/>
      <c r="P101" s="62"/>
      <c r="Q101" s="60"/>
      <c r="R101" s="61"/>
      <c r="S101" s="62"/>
      <c r="T101" s="60"/>
      <c r="U101" s="61"/>
      <c r="V101" s="62"/>
    </row>
    <row r="102" spans="1:134" ht="15" customHeight="1">
      <c r="A102" s="97" t="s">
        <v>284</v>
      </c>
      <c r="B102" s="89" t="s">
        <v>100</v>
      </c>
      <c r="C102" s="4"/>
      <c r="D102" s="285"/>
      <c r="E102" s="289"/>
      <c r="F102" s="286"/>
      <c r="G102" s="218"/>
      <c r="H102" s="60"/>
      <c r="I102" s="61"/>
      <c r="J102" s="62"/>
      <c r="K102" s="60"/>
      <c r="L102" s="61"/>
      <c r="M102" s="62"/>
      <c r="N102" s="60"/>
      <c r="O102" s="61"/>
      <c r="P102" s="62"/>
      <c r="Q102" s="60"/>
      <c r="R102" s="61"/>
      <c r="S102" s="62"/>
      <c r="T102" s="60"/>
      <c r="U102" s="61"/>
      <c r="V102" s="62"/>
    </row>
    <row r="103" spans="1:134" ht="15" customHeight="1">
      <c r="A103" s="97" t="s">
        <v>288</v>
      </c>
      <c r="B103" s="89" t="s">
        <v>105</v>
      </c>
      <c r="C103" s="4"/>
      <c r="D103" s="285"/>
      <c r="E103" s="289"/>
      <c r="F103" s="286"/>
      <c r="G103" s="218"/>
      <c r="H103" s="60"/>
      <c r="I103" s="61"/>
      <c r="J103" s="62"/>
      <c r="K103" s="60"/>
      <c r="L103" s="61"/>
      <c r="M103" s="62"/>
      <c r="N103" s="60"/>
      <c r="O103" s="61"/>
      <c r="P103" s="62"/>
      <c r="Q103" s="60"/>
      <c r="R103" s="61"/>
      <c r="S103" s="62"/>
      <c r="T103" s="60"/>
      <c r="U103" s="61"/>
      <c r="V103" s="62"/>
    </row>
    <row r="104" spans="1:134" ht="15" customHeight="1">
      <c r="A104" s="97" t="s">
        <v>286</v>
      </c>
      <c r="B104" s="89" t="s">
        <v>103</v>
      </c>
      <c r="C104" s="4"/>
      <c r="D104" s="293"/>
      <c r="E104" s="294"/>
      <c r="F104" s="295"/>
      <c r="G104" s="218"/>
      <c r="H104" s="60"/>
      <c r="I104" s="61"/>
      <c r="J104" s="62"/>
      <c r="K104" s="60"/>
      <c r="L104" s="61"/>
      <c r="M104" s="62"/>
      <c r="N104" s="60"/>
      <c r="O104" s="61"/>
      <c r="P104" s="62"/>
      <c r="Q104" s="60"/>
      <c r="R104" s="61"/>
      <c r="S104" s="62"/>
      <c r="T104" s="60"/>
      <c r="U104" s="61"/>
      <c r="V104" s="62"/>
    </row>
    <row r="105" spans="1:134" ht="15" customHeight="1">
      <c r="A105" s="101" t="s">
        <v>366</v>
      </c>
      <c r="B105" s="312" t="s">
        <v>102</v>
      </c>
      <c r="C105" s="4"/>
      <c r="D105" s="290"/>
      <c r="E105" s="313"/>
      <c r="F105" s="314"/>
      <c r="G105" s="218"/>
      <c r="H105" s="60"/>
      <c r="I105" s="61"/>
      <c r="J105" s="62"/>
      <c r="K105" s="60"/>
      <c r="L105" s="61"/>
      <c r="M105" s="62"/>
      <c r="N105" s="60"/>
      <c r="O105" s="61"/>
      <c r="P105" s="62"/>
      <c r="Q105" s="60"/>
      <c r="R105" s="61"/>
      <c r="S105" s="62"/>
      <c r="T105" s="60"/>
      <c r="U105" s="61"/>
      <c r="V105" s="62"/>
    </row>
    <row r="106" spans="1:134" ht="15" customHeight="1">
      <c r="A106" s="97" t="s">
        <v>291</v>
      </c>
      <c r="B106" s="89" t="s">
        <v>108</v>
      </c>
      <c r="C106" s="4"/>
      <c r="D106" s="290"/>
      <c r="E106" s="291"/>
      <c r="F106" s="292"/>
      <c r="G106" s="218"/>
      <c r="H106" s="60"/>
      <c r="I106" s="61"/>
      <c r="J106" s="62"/>
      <c r="K106" s="60"/>
      <c r="L106" s="61"/>
      <c r="M106" s="62"/>
      <c r="N106" s="60"/>
      <c r="O106" s="61"/>
      <c r="P106" s="62"/>
      <c r="Q106" s="60"/>
      <c r="R106" s="61"/>
      <c r="S106" s="62"/>
      <c r="T106" s="60"/>
      <c r="U106" s="61"/>
      <c r="V106" s="62"/>
    </row>
    <row r="107" spans="1:134" ht="15" customHeight="1">
      <c r="A107" s="101" t="s">
        <v>290</v>
      </c>
      <c r="B107" s="92" t="s">
        <v>107</v>
      </c>
      <c r="C107" s="81"/>
      <c r="D107" s="293"/>
      <c r="E107" s="294"/>
      <c r="F107" s="295"/>
      <c r="G107" s="218"/>
      <c r="H107" s="60"/>
      <c r="I107" s="61"/>
      <c r="J107" s="62"/>
      <c r="K107" s="60"/>
      <c r="L107" s="61"/>
      <c r="M107" s="62"/>
      <c r="N107" s="60"/>
      <c r="O107" s="61"/>
      <c r="P107" s="62"/>
      <c r="Q107" s="60"/>
      <c r="R107" s="61"/>
      <c r="S107" s="62"/>
      <c r="T107" s="60"/>
      <c r="U107" s="61"/>
      <c r="V107" s="62"/>
    </row>
    <row r="108" spans="1:134" ht="15" customHeight="1">
      <c r="A108" s="97" t="s">
        <v>294</v>
      </c>
      <c r="B108" s="89" t="s">
        <v>111</v>
      </c>
      <c r="C108" s="4"/>
      <c r="D108" s="290"/>
      <c r="E108" s="291"/>
      <c r="F108" s="292"/>
      <c r="G108" s="218"/>
      <c r="H108" s="60"/>
      <c r="I108" s="61"/>
      <c r="J108" s="62"/>
      <c r="K108" s="60"/>
      <c r="L108" s="61"/>
      <c r="M108" s="62"/>
      <c r="N108" s="60"/>
      <c r="O108" s="61"/>
      <c r="P108" s="62"/>
      <c r="Q108" s="60"/>
      <c r="R108" s="61"/>
      <c r="S108" s="62"/>
      <c r="T108" s="60"/>
      <c r="U108" s="61"/>
      <c r="V108" s="62"/>
    </row>
    <row r="109" spans="1:134" ht="15" customHeight="1">
      <c r="A109" s="97" t="s">
        <v>308</v>
      </c>
      <c r="B109" s="89" t="s">
        <v>133</v>
      </c>
      <c r="C109" s="4"/>
      <c r="D109" s="290"/>
      <c r="E109" s="313"/>
      <c r="F109" s="314"/>
      <c r="G109" s="218"/>
      <c r="H109" s="60"/>
      <c r="I109" s="61"/>
      <c r="J109" s="62"/>
      <c r="K109" s="60"/>
      <c r="L109" s="61"/>
      <c r="M109" s="62"/>
      <c r="N109" s="60"/>
      <c r="O109" s="61"/>
      <c r="P109" s="62"/>
      <c r="Q109" s="60"/>
      <c r="R109" s="61"/>
      <c r="S109" s="62"/>
      <c r="T109" s="60"/>
      <c r="U109" s="61"/>
      <c r="V109" s="62"/>
    </row>
    <row r="110" spans="1:134" ht="15" customHeight="1">
      <c r="A110" s="97" t="s">
        <v>293</v>
      </c>
      <c r="B110" s="89" t="s">
        <v>110</v>
      </c>
      <c r="C110" s="4"/>
      <c r="D110" s="293"/>
      <c r="E110" s="294"/>
      <c r="F110" s="295"/>
      <c r="G110" s="218"/>
      <c r="H110" s="60"/>
      <c r="I110" s="61"/>
      <c r="J110" s="62"/>
      <c r="K110" s="60"/>
      <c r="L110" s="61"/>
      <c r="M110" s="62"/>
      <c r="N110" s="60"/>
      <c r="O110" s="61"/>
      <c r="P110" s="62"/>
      <c r="Q110" s="60"/>
      <c r="R110" s="61"/>
      <c r="S110" s="62"/>
      <c r="T110" s="60"/>
      <c r="U110" s="61"/>
      <c r="V110" s="62"/>
    </row>
    <row r="111" spans="1:134" ht="15" customHeight="1">
      <c r="A111" s="101" t="s">
        <v>293</v>
      </c>
      <c r="B111" s="92" t="s">
        <v>121</v>
      </c>
      <c r="C111" s="4"/>
      <c r="D111" s="315"/>
      <c r="E111" s="316"/>
      <c r="F111" s="317"/>
      <c r="G111" s="218"/>
      <c r="H111" s="60"/>
      <c r="I111" s="61"/>
      <c r="J111" s="62"/>
      <c r="K111" s="60"/>
      <c r="L111" s="61"/>
      <c r="M111" s="62"/>
      <c r="N111" s="60"/>
      <c r="O111" s="61"/>
      <c r="P111" s="62"/>
      <c r="Q111" s="60"/>
      <c r="R111" s="61"/>
      <c r="S111" s="62"/>
      <c r="T111" s="60"/>
      <c r="U111" s="61"/>
      <c r="V111" s="62"/>
    </row>
    <row r="112" spans="1:134" s="5" customFormat="1" ht="15" customHeight="1" thickBot="1">
      <c r="A112" s="102" t="s">
        <v>287</v>
      </c>
      <c r="B112" s="107" t="s">
        <v>104</v>
      </c>
      <c r="C112" s="91"/>
      <c r="D112" s="296"/>
      <c r="E112" s="297"/>
      <c r="F112" s="298"/>
      <c r="G112" s="218"/>
      <c r="H112" s="60"/>
      <c r="I112" s="61"/>
      <c r="J112" s="62"/>
      <c r="K112" s="60"/>
      <c r="L112" s="61"/>
      <c r="M112" s="62"/>
      <c r="N112" s="60"/>
      <c r="O112" s="61"/>
      <c r="P112" s="62"/>
      <c r="Q112" s="60"/>
      <c r="R112" s="61"/>
      <c r="S112" s="62"/>
      <c r="T112" s="60"/>
      <c r="U112" s="61"/>
      <c r="V112" s="62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A112" s="63"/>
      <c r="DB112" s="63"/>
      <c r="DC112" s="63"/>
      <c r="DD112" s="63"/>
      <c r="DE112" s="63"/>
      <c r="DF112" s="63"/>
      <c r="DG112" s="63"/>
      <c r="DH112" s="63"/>
      <c r="DI112" s="63"/>
      <c r="DJ112" s="63"/>
      <c r="DK112" s="63"/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3"/>
      <c r="EC112" s="63"/>
      <c r="ED112" s="63"/>
    </row>
    <row r="113" spans="1:134" s="5" customFormat="1" ht="15" customHeight="1" thickBot="1">
      <c r="A113" s="281" t="str">
        <f>IFERROR((#REF!+D113+E113+F113)/#REF!,"")</f>
        <v/>
      </c>
      <c r="B113" s="90" t="s">
        <v>112</v>
      </c>
      <c r="C113" s="86"/>
      <c r="D113" s="85">
        <f>SUM(D100:D112)</f>
        <v>0</v>
      </c>
      <c r="E113" s="85">
        <f>SUM(E100:E112)</f>
        <v>0</v>
      </c>
      <c r="F113" s="234">
        <f>SUM(F100:F112)</f>
        <v>0</v>
      </c>
      <c r="G113" s="218"/>
      <c r="H113" s="60"/>
      <c r="I113" s="61"/>
      <c r="J113" s="62"/>
      <c r="K113" s="60"/>
      <c r="L113" s="61"/>
      <c r="M113" s="62"/>
      <c r="N113" s="60"/>
      <c r="O113" s="61"/>
      <c r="P113" s="62"/>
      <c r="Q113" s="60"/>
      <c r="R113" s="61"/>
      <c r="S113" s="62"/>
      <c r="T113" s="60"/>
      <c r="U113" s="61"/>
      <c r="V113" s="62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</row>
    <row r="114" spans="1:134" ht="15" customHeight="1">
      <c r="A114" s="129" t="s">
        <v>113</v>
      </c>
      <c r="B114" s="126" t="s">
        <v>114</v>
      </c>
      <c r="C114" s="124"/>
      <c r="D114" s="273"/>
      <c r="E114" s="273"/>
      <c r="F114" s="274"/>
      <c r="G114" s="218"/>
      <c r="H114" s="60"/>
      <c r="I114" s="61"/>
      <c r="J114" s="62"/>
      <c r="K114" s="60"/>
      <c r="L114" s="61"/>
      <c r="M114" s="62"/>
      <c r="N114" s="60"/>
      <c r="O114" s="61"/>
      <c r="P114" s="62"/>
      <c r="Q114" s="60"/>
      <c r="R114" s="61"/>
      <c r="S114" s="62"/>
      <c r="T114" s="60"/>
      <c r="U114" s="61"/>
      <c r="V114" s="62"/>
    </row>
    <row r="115" spans="1:134" ht="15" customHeight="1">
      <c r="A115" s="97" t="s">
        <v>302</v>
      </c>
      <c r="B115" s="89" t="s">
        <v>172</v>
      </c>
      <c r="C115" s="4"/>
      <c r="D115" s="285"/>
      <c r="E115" s="289"/>
      <c r="F115" s="286"/>
      <c r="G115" s="218"/>
      <c r="H115" s="60"/>
      <c r="I115" s="61"/>
      <c r="J115" s="62"/>
      <c r="K115" s="60"/>
      <c r="L115" s="61"/>
      <c r="M115" s="62"/>
      <c r="N115" s="60"/>
      <c r="O115" s="61"/>
      <c r="P115" s="62"/>
      <c r="Q115" s="60"/>
      <c r="R115" s="61"/>
      <c r="S115" s="62"/>
      <c r="T115" s="60"/>
      <c r="U115" s="61"/>
      <c r="V115" s="62"/>
    </row>
    <row r="116" spans="1:134" ht="15" customHeight="1">
      <c r="A116" s="97" t="s">
        <v>298</v>
      </c>
      <c r="B116" s="89" t="s">
        <v>118</v>
      </c>
      <c r="C116" s="4"/>
      <c r="D116" s="285"/>
      <c r="E116" s="289"/>
      <c r="F116" s="286"/>
      <c r="G116" s="218"/>
      <c r="H116" s="60"/>
      <c r="I116" s="61"/>
      <c r="J116" s="62"/>
      <c r="K116" s="60"/>
      <c r="L116" s="61"/>
      <c r="M116" s="62"/>
      <c r="N116" s="60"/>
      <c r="O116" s="61"/>
      <c r="P116" s="62"/>
      <c r="Q116" s="60"/>
      <c r="R116" s="61"/>
      <c r="S116" s="62"/>
      <c r="T116" s="60"/>
      <c r="U116" s="61"/>
      <c r="V116" s="62"/>
    </row>
    <row r="117" spans="1:134" ht="15" customHeight="1">
      <c r="A117" s="97" t="s">
        <v>296</v>
      </c>
      <c r="B117" s="89" t="s">
        <v>116</v>
      </c>
      <c r="C117" s="4"/>
      <c r="D117" s="285"/>
      <c r="E117" s="289"/>
      <c r="F117" s="286"/>
      <c r="G117" s="218"/>
      <c r="H117" s="60"/>
      <c r="I117" s="61"/>
      <c r="J117" s="62"/>
      <c r="K117" s="60"/>
      <c r="L117" s="61"/>
      <c r="M117" s="62"/>
      <c r="N117" s="60"/>
      <c r="O117" s="61"/>
      <c r="P117" s="62"/>
      <c r="Q117" s="60"/>
      <c r="R117" s="61"/>
      <c r="S117" s="62"/>
      <c r="T117" s="60"/>
      <c r="U117" s="61"/>
      <c r="V117" s="62"/>
    </row>
    <row r="118" spans="1:134" ht="15" customHeight="1">
      <c r="A118" s="97" t="s">
        <v>297</v>
      </c>
      <c r="B118" s="89" t="s">
        <v>117</v>
      </c>
      <c r="C118" s="4"/>
      <c r="D118" s="285"/>
      <c r="E118" s="289"/>
      <c r="F118" s="286"/>
      <c r="G118" s="218"/>
      <c r="H118" s="60"/>
      <c r="I118" s="61"/>
      <c r="J118" s="62"/>
      <c r="K118" s="60"/>
      <c r="L118" s="61"/>
      <c r="M118" s="62"/>
      <c r="N118" s="60"/>
      <c r="O118" s="61"/>
      <c r="P118" s="62"/>
      <c r="Q118" s="60"/>
      <c r="R118" s="61"/>
      <c r="S118" s="62"/>
      <c r="T118" s="60"/>
      <c r="U118" s="61"/>
      <c r="V118" s="62"/>
    </row>
    <row r="119" spans="1:134" ht="15.75" customHeight="1">
      <c r="A119" s="97" t="s">
        <v>285</v>
      </c>
      <c r="B119" s="89" t="s">
        <v>101</v>
      </c>
      <c r="C119" s="4"/>
      <c r="D119" s="293"/>
      <c r="E119" s="294"/>
      <c r="F119" s="295"/>
      <c r="G119" s="218"/>
      <c r="H119" s="60"/>
      <c r="I119" s="61"/>
      <c r="J119" s="62"/>
      <c r="K119" s="60"/>
      <c r="L119" s="61"/>
      <c r="M119" s="62"/>
      <c r="N119" s="60"/>
      <c r="O119" s="61"/>
      <c r="P119" s="62"/>
      <c r="Q119" s="60"/>
      <c r="R119" s="61"/>
      <c r="S119" s="62"/>
      <c r="T119" s="60"/>
      <c r="U119" s="61"/>
      <c r="V119" s="62"/>
    </row>
    <row r="120" spans="1:134" s="15" customFormat="1" ht="15" customHeight="1">
      <c r="A120" s="97" t="s">
        <v>305</v>
      </c>
      <c r="B120" s="89" t="s">
        <v>177</v>
      </c>
      <c r="C120" s="4"/>
      <c r="D120" s="290"/>
      <c r="E120" s="313"/>
      <c r="F120" s="314"/>
      <c r="G120" s="218"/>
      <c r="H120" s="60"/>
      <c r="I120" s="61"/>
      <c r="J120" s="62"/>
      <c r="K120" s="60"/>
      <c r="L120" s="61"/>
      <c r="M120" s="62"/>
      <c r="N120" s="60"/>
      <c r="O120" s="61"/>
      <c r="P120" s="62"/>
      <c r="Q120" s="60"/>
      <c r="R120" s="61"/>
      <c r="S120" s="62"/>
      <c r="T120" s="60"/>
      <c r="U120" s="61"/>
      <c r="V120" s="62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65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  <c r="CG120" s="66"/>
      <c r="CH120" s="66"/>
      <c r="CI120" s="66"/>
      <c r="CJ120" s="66"/>
      <c r="CK120" s="66"/>
      <c r="CL120" s="66"/>
      <c r="CM120" s="66"/>
      <c r="CN120" s="66"/>
      <c r="CO120" s="66"/>
      <c r="CP120" s="66"/>
      <c r="CQ120" s="66"/>
      <c r="CR120" s="66"/>
      <c r="CS120" s="66"/>
      <c r="CT120" s="66"/>
      <c r="CU120" s="66"/>
      <c r="CV120" s="66"/>
      <c r="CW120" s="66"/>
      <c r="CX120" s="66"/>
      <c r="CY120" s="66"/>
      <c r="CZ120" s="66"/>
      <c r="DA120" s="66"/>
      <c r="DB120" s="66"/>
      <c r="DC120" s="66"/>
      <c r="DD120" s="66"/>
      <c r="DE120" s="66"/>
      <c r="DF120" s="66"/>
      <c r="DG120" s="66"/>
      <c r="DH120" s="66"/>
      <c r="DI120" s="66"/>
      <c r="DJ120" s="66"/>
      <c r="DK120" s="66"/>
      <c r="DL120" s="66"/>
      <c r="DM120" s="66"/>
      <c r="DN120" s="66"/>
      <c r="DO120" s="66"/>
      <c r="DP120" s="66"/>
      <c r="DQ120" s="66"/>
      <c r="DR120" s="66"/>
      <c r="DS120" s="66"/>
      <c r="DT120" s="66"/>
      <c r="DU120" s="66"/>
      <c r="DV120" s="66"/>
      <c r="DW120" s="66"/>
      <c r="DX120" s="66"/>
      <c r="DY120" s="66"/>
      <c r="DZ120" s="66"/>
      <c r="EA120" s="66"/>
      <c r="EB120" s="66"/>
      <c r="EC120" s="66"/>
      <c r="ED120" s="66"/>
    </row>
    <row r="121" spans="1:134" s="16" customFormat="1" ht="15" customHeight="1" thickBot="1">
      <c r="A121" s="104" t="s">
        <v>295</v>
      </c>
      <c r="B121" s="312" t="s">
        <v>115</v>
      </c>
      <c r="C121" s="33"/>
      <c r="D121" s="290"/>
      <c r="E121" s="313"/>
      <c r="F121" s="314"/>
      <c r="G121" s="218"/>
      <c r="H121" s="60"/>
      <c r="I121" s="61"/>
      <c r="J121" s="62"/>
      <c r="K121" s="60"/>
      <c r="L121" s="61"/>
      <c r="M121" s="62"/>
      <c r="N121" s="60"/>
      <c r="O121" s="61"/>
      <c r="P121" s="62"/>
      <c r="Q121" s="60"/>
      <c r="R121" s="61"/>
      <c r="S121" s="62"/>
      <c r="T121" s="60"/>
      <c r="U121" s="61"/>
      <c r="V121" s="62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67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</row>
    <row r="122" spans="1:134" s="5" customFormat="1" ht="15" customHeight="1" thickBot="1">
      <c r="A122" s="97" t="s">
        <v>299</v>
      </c>
      <c r="B122" s="89" t="s">
        <v>119</v>
      </c>
      <c r="C122" s="4"/>
      <c r="D122" s="285"/>
      <c r="E122" s="289"/>
      <c r="F122" s="286"/>
      <c r="G122" s="218"/>
      <c r="H122" s="60"/>
      <c r="I122" s="61"/>
      <c r="J122" s="62"/>
      <c r="K122" s="60"/>
      <c r="L122" s="61"/>
      <c r="M122" s="62"/>
      <c r="N122" s="60"/>
      <c r="O122" s="61"/>
      <c r="P122" s="62"/>
      <c r="Q122" s="60"/>
      <c r="R122" s="61"/>
      <c r="S122" s="62"/>
      <c r="T122" s="60"/>
      <c r="U122" s="61"/>
      <c r="V122" s="62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  <c r="CC122" s="63"/>
      <c r="CD122" s="63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3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  <c r="DZ122" s="63"/>
      <c r="EA122" s="63"/>
      <c r="EB122" s="63"/>
      <c r="EC122" s="63"/>
      <c r="ED122" s="63"/>
    </row>
    <row r="123" spans="1:134" s="5" customFormat="1" ht="15" customHeight="1" thickBot="1">
      <c r="A123" s="97" t="s">
        <v>300</v>
      </c>
      <c r="B123" s="89" t="s">
        <v>120</v>
      </c>
      <c r="C123" s="4"/>
      <c r="D123" s="285"/>
      <c r="E123" s="289"/>
      <c r="F123" s="286"/>
      <c r="G123" s="218"/>
      <c r="H123" s="60"/>
      <c r="I123" s="61"/>
      <c r="J123" s="62"/>
      <c r="K123" s="60"/>
      <c r="L123" s="61"/>
      <c r="M123" s="62"/>
      <c r="N123" s="60"/>
      <c r="O123" s="61"/>
      <c r="P123" s="62"/>
      <c r="Q123" s="60"/>
      <c r="R123" s="61"/>
      <c r="S123" s="62"/>
      <c r="T123" s="60"/>
      <c r="U123" s="61"/>
      <c r="V123" s="62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3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</row>
    <row r="124" spans="1:134" s="5" customFormat="1" ht="15" customHeight="1" thickBot="1">
      <c r="A124" s="94" t="s">
        <v>216</v>
      </c>
      <c r="B124" s="130" t="s">
        <v>22</v>
      </c>
      <c r="C124" s="83"/>
      <c r="D124" s="285"/>
      <c r="E124" s="289"/>
      <c r="F124" s="286"/>
      <c r="G124" s="218"/>
      <c r="H124" s="60"/>
      <c r="I124" s="61"/>
      <c r="J124" s="62"/>
      <c r="K124" s="60"/>
      <c r="L124" s="61"/>
      <c r="M124" s="62"/>
      <c r="N124" s="60"/>
      <c r="O124" s="61"/>
      <c r="P124" s="62"/>
      <c r="Q124" s="60"/>
      <c r="R124" s="61"/>
      <c r="S124" s="62"/>
      <c r="T124" s="60"/>
      <c r="U124" s="61"/>
      <c r="V124" s="62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  <c r="BW124" s="63"/>
      <c r="BX124" s="63"/>
      <c r="BY124" s="63"/>
      <c r="BZ124" s="63"/>
      <c r="CA124" s="63"/>
      <c r="CB124" s="63"/>
      <c r="CC124" s="63"/>
      <c r="CD124" s="63"/>
      <c r="CE124" s="63"/>
      <c r="CF124" s="63"/>
      <c r="CG124" s="63"/>
      <c r="CH124" s="63"/>
      <c r="CI124" s="63"/>
      <c r="CJ124" s="63"/>
      <c r="CK124" s="63"/>
      <c r="CL124" s="63"/>
      <c r="CM124" s="63"/>
      <c r="CN124" s="63"/>
      <c r="CO124" s="63"/>
      <c r="CP124" s="63"/>
      <c r="CQ124" s="63"/>
      <c r="CR124" s="63"/>
      <c r="CS124" s="63"/>
      <c r="CT124" s="63"/>
      <c r="CU124" s="63"/>
      <c r="CV124" s="63"/>
      <c r="CW124" s="63"/>
      <c r="CX124" s="63"/>
      <c r="CY124" s="63"/>
      <c r="CZ124" s="63"/>
      <c r="DA124" s="63"/>
      <c r="DB124" s="63"/>
      <c r="DC124" s="63"/>
      <c r="DD124" s="63"/>
      <c r="DE124" s="63"/>
      <c r="DF124" s="63"/>
      <c r="DG124" s="63"/>
      <c r="DH124" s="63"/>
      <c r="DI124" s="63"/>
      <c r="DJ124" s="63"/>
      <c r="DK124" s="63"/>
      <c r="DL124" s="63"/>
      <c r="DM124" s="63"/>
      <c r="DN124" s="63"/>
      <c r="DO124" s="63"/>
      <c r="DP124" s="63"/>
      <c r="DQ124" s="63"/>
      <c r="DR124" s="63"/>
      <c r="DS124" s="63"/>
      <c r="DT124" s="63"/>
      <c r="DU124" s="63"/>
      <c r="DV124" s="63"/>
      <c r="DW124" s="63"/>
      <c r="DX124" s="63"/>
      <c r="DY124" s="63"/>
      <c r="DZ124" s="63"/>
      <c r="EA124" s="63"/>
      <c r="EB124" s="63"/>
      <c r="EC124" s="63"/>
      <c r="ED124" s="63"/>
    </row>
    <row r="125" spans="1:134" s="5" customFormat="1" ht="15" customHeight="1" thickBot="1">
      <c r="A125" s="96" t="s">
        <v>215</v>
      </c>
      <c r="B125" s="89" t="s">
        <v>21</v>
      </c>
      <c r="C125" s="4"/>
      <c r="D125" s="285"/>
      <c r="E125" s="289"/>
      <c r="F125" s="286"/>
      <c r="G125" s="218"/>
      <c r="H125" s="60"/>
      <c r="I125" s="61"/>
      <c r="J125" s="62"/>
      <c r="K125" s="60"/>
      <c r="L125" s="61"/>
      <c r="M125" s="62"/>
      <c r="N125" s="60"/>
      <c r="O125" s="61"/>
      <c r="P125" s="62"/>
      <c r="Q125" s="60"/>
      <c r="R125" s="61"/>
      <c r="S125" s="62"/>
      <c r="T125" s="60"/>
      <c r="U125" s="61"/>
      <c r="V125" s="62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  <c r="CC125" s="63"/>
      <c r="CD125" s="63"/>
      <c r="CE125" s="63"/>
      <c r="CF125" s="63"/>
      <c r="CG125" s="63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3"/>
      <c r="DF125" s="63"/>
      <c r="DG125" s="63"/>
      <c r="DH125" s="63"/>
      <c r="DI125" s="63"/>
      <c r="DJ125" s="63"/>
      <c r="DK125" s="63"/>
      <c r="DL125" s="63"/>
      <c r="DM125" s="63"/>
      <c r="DN125" s="63"/>
      <c r="DO125" s="63"/>
      <c r="DP125" s="63"/>
      <c r="DQ125" s="63"/>
      <c r="DR125" s="63"/>
      <c r="DS125" s="63"/>
      <c r="DT125" s="63"/>
      <c r="DU125" s="63"/>
      <c r="DV125" s="63"/>
      <c r="DW125" s="63"/>
      <c r="DX125" s="63"/>
      <c r="DY125" s="63"/>
      <c r="DZ125" s="63"/>
      <c r="EA125" s="63"/>
      <c r="EB125" s="63"/>
      <c r="EC125" s="63"/>
      <c r="ED125" s="63"/>
    </row>
    <row r="126" spans="1:134" s="5" customFormat="1" ht="15" customHeight="1" thickBot="1">
      <c r="A126" s="95" t="s">
        <v>215</v>
      </c>
      <c r="B126" s="107" t="s">
        <v>23</v>
      </c>
      <c r="C126" s="91"/>
      <c r="D126" s="278"/>
      <c r="E126" s="279"/>
      <c r="F126" s="280"/>
      <c r="G126" s="218"/>
      <c r="H126" s="60"/>
      <c r="I126" s="61"/>
      <c r="J126" s="62"/>
      <c r="K126" s="60"/>
      <c r="L126" s="61"/>
      <c r="M126" s="62"/>
      <c r="N126" s="60"/>
      <c r="O126" s="61"/>
      <c r="P126" s="62"/>
      <c r="Q126" s="60"/>
      <c r="R126" s="61"/>
      <c r="S126" s="62"/>
      <c r="T126" s="60"/>
      <c r="U126" s="61"/>
      <c r="V126" s="62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  <c r="BZ126" s="63"/>
      <c r="CA126" s="63"/>
      <c r="CB126" s="63"/>
      <c r="CC126" s="63"/>
      <c r="CD126" s="63"/>
      <c r="CE126" s="63"/>
      <c r="CF126" s="63"/>
      <c r="CG126" s="63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3"/>
      <c r="CW126" s="63"/>
      <c r="CX126" s="63"/>
      <c r="CY126" s="63"/>
      <c r="CZ126" s="63"/>
      <c r="DA126" s="63"/>
      <c r="DB126" s="63"/>
      <c r="DC126" s="63"/>
      <c r="DD126" s="63"/>
      <c r="DE126" s="63"/>
      <c r="DF126" s="63"/>
      <c r="DG126" s="63"/>
      <c r="DH126" s="63"/>
      <c r="DI126" s="63"/>
      <c r="DJ126" s="63"/>
      <c r="DK126" s="63"/>
      <c r="DL126" s="63"/>
      <c r="DM126" s="63"/>
      <c r="DN126" s="63"/>
      <c r="DO126" s="63"/>
      <c r="DP126" s="63"/>
      <c r="DQ126" s="63"/>
      <c r="DR126" s="63"/>
      <c r="DS126" s="63"/>
      <c r="DT126" s="63"/>
      <c r="DU126" s="63"/>
      <c r="DV126" s="63"/>
      <c r="DW126" s="63"/>
      <c r="DX126" s="63"/>
      <c r="DY126" s="63"/>
      <c r="DZ126" s="63"/>
      <c r="EA126" s="63"/>
      <c r="EB126" s="63"/>
      <c r="EC126" s="63"/>
      <c r="ED126" s="63"/>
    </row>
    <row r="127" spans="1:134" s="5" customFormat="1" ht="15" customHeight="1" thickBot="1">
      <c r="A127" s="287" t="str">
        <f>IFERROR((#REF!+D127+E127+F127)/#REF!,"")</f>
        <v/>
      </c>
      <c r="B127" s="87" t="s">
        <v>123</v>
      </c>
      <c r="C127" s="88"/>
      <c r="D127" s="34">
        <f>SUM(D115:D126)</f>
        <v>0</v>
      </c>
      <c r="E127" s="34">
        <f>SUM(E115:E126)</f>
        <v>0</v>
      </c>
      <c r="F127" s="232">
        <f>SUM(F115:F126)</f>
        <v>0</v>
      </c>
      <c r="G127" s="218"/>
      <c r="H127" s="60"/>
      <c r="I127" s="61"/>
      <c r="J127" s="62"/>
      <c r="K127" s="60"/>
      <c r="L127" s="61"/>
      <c r="M127" s="62"/>
      <c r="N127" s="60"/>
      <c r="O127" s="61"/>
      <c r="P127" s="62"/>
      <c r="Q127" s="60"/>
      <c r="R127" s="61"/>
      <c r="S127" s="62"/>
      <c r="T127" s="60"/>
      <c r="U127" s="61"/>
      <c r="V127" s="62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  <c r="BZ127" s="63"/>
      <c r="CA127" s="63"/>
      <c r="CB127" s="63"/>
      <c r="CC127" s="63"/>
      <c r="CD127" s="63"/>
      <c r="CE127" s="63"/>
      <c r="CF127" s="63"/>
      <c r="CG127" s="63"/>
      <c r="CH127" s="63"/>
      <c r="CI127" s="63"/>
      <c r="CJ127" s="63"/>
      <c r="CK127" s="63"/>
      <c r="CL127" s="63"/>
      <c r="CM127" s="63"/>
      <c r="CN127" s="63"/>
      <c r="CO127" s="63"/>
      <c r="CP127" s="63"/>
      <c r="CQ127" s="63"/>
      <c r="CR127" s="63"/>
      <c r="CS127" s="63"/>
      <c r="CT127" s="63"/>
      <c r="CU127" s="63"/>
      <c r="CV127" s="63"/>
      <c r="CW127" s="63"/>
      <c r="CX127" s="63"/>
      <c r="CY127" s="63"/>
      <c r="CZ127" s="63"/>
      <c r="DA127" s="63"/>
      <c r="DB127" s="63"/>
      <c r="DC127" s="63"/>
      <c r="DD127" s="63"/>
      <c r="DE127" s="63"/>
      <c r="DF127" s="63"/>
      <c r="DG127" s="63"/>
      <c r="DH127" s="63"/>
      <c r="DI127" s="63"/>
      <c r="DJ127" s="63"/>
      <c r="DK127" s="63"/>
      <c r="DL127" s="63"/>
      <c r="DM127" s="63"/>
      <c r="DN127" s="63"/>
      <c r="DO127" s="63"/>
      <c r="DP127" s="63"/>
      <c r="DQ127" s="63"/>
      <c r="DR127" s="63"/>
      <c r="DS127" s="63"/>
      <c r="DT127" s="63"/>
      <c r="DU127" s="63"/>
      <c r="DV127" s="63"/>
      <c r="DW127" s="63"/>
      <c r="DX127" s="63"/>
      <c r="DY127" s="63"/>
      <c r="DZ127" s="63"/>
      <c r="EA127" s="63"/>
      <c r="EB127" s="63"/>
      <c r="EC127" s="63"/>
      <c r="ED127" s="63"/>
    </row>
    <row r="128" spans="1:134" s="17" customFormat="1" ht="15" customHeight="1">
      <c r="A128" s="129" t="s">
        <v>124</v>
      </c>
      <c r="B128" s="126" t="s">
        <v>125</v>
      </c>
      <c r="C128" s="124"/>
      <c r="D128" s="283"/>
      <c r="E128" s="283"/>
      <c r="F128" s="284"/>
      <c r="G128" s="218"/>
      <c r="H128" s="60"/>
      <c r="I128" s="61"/>
      <c r="J128" s="62"/>
      <c r="K128" s="60"/>
      <c r="L128" s="61"/>
      <c r="M128" s="62"/>
      <c r="N128" s="60"/>
      <c r="O128" s="61"/>
      <c r="P128" s="62"/>
      <c r="Q128" s="60"/>
      <c r="R128" s="61"/>
      <c r="S128" s="62"/>
      <c r="T128" s="60"/>
      <c r="U128" s="61"/>
      <c r="V128" s="62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69"/>
      <c r="BN128" s="70"/>
      <c r="BO128" s="70"/>
      <c r="BP128" s="70"/>
      <c r="BQ128" s="70"/>
      <c r="BR128" s="70"/>
      <c r="BS128" s="70"/>
      <c r="BT128" s="70"/>
      <c r="BU128" s="70"/>
      <c r="BV128" s="70"/>
      <c r="BW128" s="70"/>
      <c r="BX128" s="70"/>
      <c r="BY128" s="70"/>
      <c r="BZ128" s="70"/>
      <c r="CA128" s="70"/>
      <c r="CB128" s="70"/>
      <c r="CC128" s="70"/>
      <c r="CD128" s="70"/>
      <c r="CE128" s="70"/>
      <c r="CF128" s="70"/>
      <c r="CG128" s="70"/>
      <c r="CH128" s="70"/>
      <c r="CI128" s="70"/>
      <c r="CJ128" s="70"/>
      <c r="CK128" s="70"/>
      <c r="CL128" s="70"/>
      <c r="CM128" s="70"/>
      <c r="CN128" s="70"/>
      <c r="CO128" s="70"/>
      <c r="CP128" s="70"/>
      <c r="CQ128" s="70"/>
      <c r="CR128" s="70"/>
      <c r="CS128" s="70"/>
      <c r="CT128" s="70"/>
      <c r="CU128" s="70"/>
      <c r="CV128" s="70"/>
      <c r="CW128" s="70"/>
      <c r="CX128" s="70"/>
      <c r="CY128" s="70"/>
      <c r="CZ128" s="70"/>
      <c r="DA128" s="70"/>
      <c r="DB128" s="70"/>
      <c r="DC128" s="70"/>
      <c r="DD128" s="70"/>
      <c r="DE128" s="70"/>
      <c r="DF128" s="70"/>
      <c r="DG128" s="70"/>
      <c r="DH128" s="70"/>
      <c r="DI128" s="70"/>
      <c r="DJ128" s="70"/>
      <c r="DK128" s="70"/>
      <c r="DL128" s="70"/>
      <c r="DM128" s="70"/>
      <c r="DN128" s="70"/>
      <c r="DO128" s="70"/>
      <c r="DP128" s="70"/>
      <c r="DQ128" s="70"/>
      <c r="DR128" s="70"/>
      <c r="DS128" s="70"/>
      <c r="DT128" s="70"/>
      <c r="DU128" s="70"/>
      <c r="DV128" s="70"/>
      <c r="DW128" s="70"/>
      <c r="DX128" s="70"/>
      <c r="DY128" s="70"/>
      <c r="DZ128" s="70"/>
      <c r="EA128" s="70"/>
      <c r="EB128" s="70"/>
      <c r="EC128" s="70"/>
      <c r="ED128" s="70"/>
    </row>
    <row r="129" spans="1:134" s="12" customFormat="1" ht="15" customHeight="1">
      <c r="A129" s="97" t="s">
        <v>307</v>
      </c>
      <c r="B129" s="89" t="s">
        <v>129</v>
      </c>
      <c r="C129" s="4"/>
      <c r="D129" s="318"/>
      <c r="E129" s="313"/>
      <c r="F129" s="314"/>
      <c r="G129" s="218"/>
      <c r="H129" s="60"/>
      <c r="I129" s="61"/>
      <c r="J129" s="62"/>
      <c r="K129" s="60"/>
      <c r="L129" s="61"/>
      <c r="M129" s="62"/>
      <c r="N129" s="60"/>
      <c r="O129" s="61"/>
      <c r="P129" s="62"/>
      <c r="Q129" s="60"/>
      <c r="R129" s="61"/>
      <c r="S129" s="62"/>
      <c r="T129" s="60"/>
      <c r="U129" s="61"/>
      <c r="V129" s="62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64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</row>
    <row r="130" spans="1:134" s="12" customFormat="1" ht="15" customHeight="1">
      <c r="A130" s="97" t="s">
        <v>303</v>
      </c>
      <c r="B130" s="89" t="s">
        <v>126</v>
      </c>
      <c r="C130" s="4"/>
      <c r="D130" s="318"/>
      <c r="E130" s="313"/>
      <c r="F130" s="314"/>
      <c r="G130" s="218"/>
      <c r="H130" s="60"/>
      <c r="I130" s="61"/>
      <c r="J130" s="62"/>
      <c r="K130" s="60"/>
      <c r="L130" s="61"/>
      <c r="M130" s="62"/>
      <c r="N130" s="60"/>
      <c r="O130" s="61"/>
      <c r="P130" s="62"/>
      <c r="Q130" s="60"/>
      <c r="R130" s="61"/>
      <c r="S130" s="62"/>
      <c r="T130" s="60"/>
      <c r="U130" s="61"/>
      <c r="V130" s="62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64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</row>
    <row r="131" spans="1:134" s="12" customFormat="1" ht="15" customHeight="1">
      <c r="A131" s="97" t="s">
        <v>304</v>
      </c>
      <c r="B131" s="89" t="s">
        <v>127</v>
      </c>
      <c r="C131" s="4"/>
      <c r="D131" s="318"/>
      <c r="E131" s="313"/>
      <c r="F131" s="314"/>
      <c r="G131" s="218"/>
      <c r="H131" s="60"/>
      <c r="I131" s="61"/>
      <c r="J131" s="62"/>
      <c r="K131" s="60"/>
      <c r="L131" s="61"/>
      <c r="M131" s="62"/>
      <c r="N131" s="60"/>
      <c r="O131" s="61"/>
      <c r="P131" s="62"/>
      <c r="Q131" s="60"/>
      <c r="R131" s="61"/>
      <c r="S131" s="62"/>
      <c r="T131" s="60"/>
      <c r="U131" s="61"/>
      <c r="V131" s="62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64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</row>
    <row r="132" spans="1:134" ht="15" customHeight="1">
      <c r="A132" s="101" t="s">
        <v>306</v>
      </c>
      <c r="B132" s="312" t="s">
        <v>128</v>
      </c>
      <c r="C132" s="4"/>
      <c r="D132" s="318"/>
      <c r="E132" s="313"/>
      <c r="F132" s="314"/>
      <c r="G132" s="218"/>
      <c r="H132" s="60"/>
      <c r="I132" s="61"/>
      <c r="J132" s="62"/>
      <c r="K132" s="60"/>
      <c r="L132" s="61"/>
      <c r="M132" s="62"/>
      <c r="N132" s="60"/>
      <c r="O132" s="61"/>
      <c r="P132" s="62"/>
      <c r="Q132" s="60"/>
      <c r="R132" s="61"/>
      <c r="S132" s="62"/>
      <c r="T132" s="60"/>
      <c r="U132" s="61"/>
      <c r="V132" s="62"/>
    </row>
    <row r="133" spans="1:134" ht="15" customHeight="1">
      <c r="A133" s="101" t="s">
        <v>301</v>
      </c>
      <c r="B133" s="92" t="s">
        <v>122</v>
      </c>
      <c r="C133" s="81"/>
      <c r="D133" s="315"/>
      <c r="E133" s="319"/>
      <c r="F133" s="320"/>
      <c r="G133" s="218"/>
      <c r="H133" s="60"/>
      <c r="I133" s="61"/>
      <c r="J133" s="62"/>
      <c r="K133" s="60"/>
      <c r="L133" s="61"/>
      <c r="M133" s="62"/>
      <c r="N133" s="60"/>
      <c r="O133" s="61"/>
      <c r="P133" s="62"/>
      <c r="Q133" s="60"/>
      <c r="R133" s="61"/>
      <c r="S133" s="62"/>
      <c r="T133" s="60"/>
      <c r="U133" s="61"/>
      <c r="V133" s="62"/>
    </row>
    <row r="134" spans="1:134" ht="15" customHeight="1" thickBot="1">
      <c r="A134" s="95" t="s">
        <v>315</v>
      </c>
      <c r="B134" s="107" t="s">
        <v>20</v>
      </c>
      <c r="C134" s="91"/>
      <c r="D134" s="296"/>
      <c r="E134" s="297"/>
      <c r="F134" s="298"/>
      <c r="G134" s="218"/>
      <c r="H134" s="60"/>
      <c r="I134" s="61"/>
      <c r="J134" s="62"/>
      <c r="K134" s="60"/>
      <c r="L134" s="61"/>
      <c r="M134" s="62"/>
      <c r="N134" s="60"/>
      <c r="O134" s="61"/>
      <c r="P134" s="62"/>
      <c r="Q134" s="60"/>
      <c r="R134" s="61"/>
      <c r="S134" s="62"/>
      <c r="T134" s="60"/>
      <c r="U134" s="61"/>
      <c r="V134" s="62"/>
    </row>
    <row r="135" spans="1:134" s="5" customFormat="1" ht="15" customHeight="1" thickBot="1">
      <c r="A135" s="281" t="str">
        <f>IFERROR((#REF!+D135+E135+F135)/#REF!,"")</f>
        <v/>
      </c>
      <c r="B135" s="90" t="s">
        <v>130</v>
      </c>
      <c r="C135" s="86"/>
      <c r="D135" s="85">
        <f>SUM(D129:D134)</f>
        <v>0</v>
      </c>
      <c r="E135" s="85">
        <f>SUM(E129:E134)</f>
        <v>0</v>
      </c>
      <c r="F135" s="234">
        <f>SUM(F129:F134)</f>
        <v>0</v>
      </c>
      <c r="G135" s="218"/>
      <c r="H135" s="60"/>
      <c r="I135" s="61"/>
      <c r="J135" s="62"/>
      <c r="K135" s="60"/>
      <c r="L135" s="61"/>
      <c r="M135" s="62"/>
      <c r="N135" s="60"/>
      <c r="O135" s="61"/>
      <c r="P135" s="62"/>
      <c r="Q135" s="60"/>
      <c r="R135" s="61"/>
      <c r="S135" s="62"/>
      <c r="T135" s="60"/>
      <c r="U135" s="61"/>
      <c r="V135" s="62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  <c r="CC135" s="63"/>
      <c r="CD135" s="63"/>
      <c r="CE135" s="63"/>
      <c r="CF135" s="63"/>
      <c r="CG135" s="63"/>
      <c r="CH135" s="63"/>
      <c r="CI135" s="63"/>
      <c r="CJ135" s="63"/>
      <c r="CK135" s="63"/>
      <c r="CL135" s="63"/>
      <c r="CM135" s="63"/>
      <c r="CN135" s="63"/>
      <c r="CO135" s="63"/>
      <c r="CP135" s="63"/>
      <c r="CQ135" s="63"/>
      <c r="CR135" s="63"/>
      <c r="CS135" s="63"/>
      <c r="CT135" s="63"/>
      <c r="CU135" s="63"/>
      <c r="CV135" s="63"/>
      <c r="CW135" s="63"/>
      <c r="CX135" s="63"/>
      <c r="CY135" s="63"/>
      <c r="CZ135" s="63"/>
      <c r="DA135" s="63"/>
      <c r="DB135" s="63"/>
      <c r="DC135" s="63"/>
      <c r="DD135" s="63"/>
      <c r="DE135" s="63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P135" s="63"/>
      <c r="DQ135" s="63"/>
      <c r="DR135" s="63"/>
      <c r="DS135" s="63"/>
      <c r="DT135" s="63"/>
      <c r="DU135" s="63"/>
      <c r="DV135" s="63"/>
      <c r="DW135" s="63"/>
      <c r="DX135" s="63"/>
      <c r="DY135" s="63"/>
      <c r="DZ135" s="63"/>
      <c r="EA135" s="63"/>
      <c r="EB135" s="63"/>
      <c r="EC135" s="63"/>
      <c r="ED135" s="63"/>
    </row>
    <row r="136" spans="1:134" ht="15" customHeight="1">
      <c r="A136" s="129" t="s">
        <v>131</v>
      </c>
      <c r="B136" s="126" t="s">
        <v>132</v>
      </c>
      <c r="C136" s="124"/>
      <c r="D136" s="283"/>
      <c r="E136" s="283"/>
      <c r="F136" s="284"/>
      <c r="G136" s="218"/>
      <c r="H136" s="60"/>
      <c r="I136" s="61"/>
      <c r="J136" s="62"/>
      <c r="K136" s="60"/>
      <c r="L136" s="61"/>
      <c r="M136" s="62"/>
      <c r="N136" s="60"/>
      <c r="O136" s="61"/>
      <c r="P136" s="62"/>
      <c r="Q136" s="60"/>
      <c r="R136" s="61"/>
      <c r="S136" s="62"/>
      <c r="T136" s="60"/>
      <c r="U136" s="61"/>
      <c r="V136" s="62"/>
    </row>
    <row r="137" spans="1:134" s="12" customFormat="1" ht="15" customHeight="1">
      <c r="A137" s="97" t="s">
        <v>319</v>
      </c>
      <c r="B137" s="89" t="s">
        <v>136</v>
      </c>
      <c r="C137" s="10"/>
      <c r="D137" s="151"/>
      <c r="E137" s="190"/>
      <c r="F137" s="152"/>
      <c r="G137" s="218"/>
      <c r="H137" s="321"/>
      <c r="I137" s="61"/>
      <c r="J137" s="62"/>
      <c r="K137" s="60"/>
      <c r="L137" s="61"/>
      <c r="M137" s="62"/>
      <c r="N137" s="60"/>
      <c r="O137" s="61"/>
      <c r="P137" s="62"/>
      <c r="Q137" s="60"/>
      <c r="R137" s="61"/>
      <c r="S137" s="62"/>
      <c r="T137" s="60"/>
      <c r="U137" s="61"/>
      <c r="V137" s="62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64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</row>
    <row r="138" spans="1:134" s="12" customFormat="1" ht="15" customHeight="1">
      <c r="A138" s="97" t="s">
        <v>311</v>
      </c>
      <c r="B138" s="89" t="s">
        <v>137</v>
      </c>
      <c r="C138" s="4"/>
      <c r="D138" s="318"/>
      <c r="E138" s="313"/>
      <c r="F138" s="314"/>
      <c r="G138" s="218"/>
      <c r="H138" s="321"/>
      <c r="I138" s="61"/>
      <c r="J138" s="62"/>
      <c r="K138" s="60"/>
      <c r="L138" s="61"/>
      <c r="M138" s="62"/>
      <c r="N138" s="60"/>
      <c r="O138" s="61"/>
      <c r="P138" s="62"/>
      <c r="Q138" s="60"/>
      <c r="R138" s="61"/>
      <c r="S138" s="62"/>
      <c r="T138" s="60"/>
      <c r="U138" s="61"/>
      <c r="V138" s="62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64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</row>
    <row r="139" spans="1:134" s="12" customFormat="1">
      <c r="A139" s="97" t="s">
        <v>310</v>
      </c>
      <c r="B139" s="89" t="s">
        <v>135</v>
      </c>
      <c r="C139" s="4"/>
      <c r="D139" s="318"/>
      <c r="E139" s="313"/>
      <c r="F139" s="314"/>
      <c r="G139" s="221"/>
      <c r="H139" s="47"/>
      <c r="I139" s="48"/>
      <c r="J139" s="48"/>
      <c r="K139" s="47"/>
      <c r="L139" s="48"/>
      <c r="M139" s="48"/>
      <c r="N139" s="47"/>
      <c r="O139" s="48"/>
      <c r="P139" s="48"/>
      <c r="Q139" s="47"/>
      <c r="R139" s="48"/>
      <c r="S139" s="48"/>
      <c r="T139" s="47"/>
      <c r="U139" s="48"/>
      <c r="V139" s="48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64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</row>
    <row r="140" spans="1:134" s="12" customFormat="1" ht="15" customHeight="1" thickBot="1">
      <c r="A140" s="102" t="s">
        <v>309</v>
      </c>
      <c r="B140" s="107" t="s">
        <v>134</v>
      </c>
      <c r="C140" s="91"/>
      <c r="D140" s="305"/>
      <c r="E140" s="306"/>
      <c r="F140" s="307"/>
      <c r="G140" s="218"/>
      <c r="H140" s="60"/>
      <c r="I140" s="61"/>
      <c r="J140" s="62"/>
      <c r="K140" s="60"/>
      <c r="L140" s="61"/>
      <c r="M140" s="62"/>
      <c r="N140" s="60"/>
      <c r="O140" s="61"/>
      <c r="P140" s="62"/>
      <c r="Q140" s="60"/>
      <c r="R140" s="61"/>
      <c r="S140" s="62"/>
      <c r="T140" s="60"/>
      <c r="U140" s="61"/>
      <c r="V140" s="62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64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</row>
    <row r="141" spans="1:134" s="5" customFormat="1" ht="15" customHeight="1" thickBot="1">
      <c r="A141" s="287" t="str">
        <f>IFERROR((#REF!+D141+E141+F141)/#REF!,"")</f>
        <v/>
      </c>
      <c r="B141" s="87" t="s">
        <v>139</v>
      </c>
      <c r="C141" s="88"/>
      <c r="D141" s="34">
        <f>SUM(D137:D140)</f>
        <v>0</v>
      </c>
      <c r="E141" s="34">
        <f>SUM(E137:E140)</f>
        <v>0</v>
      </c>
      <c r="F141" s="232">
        <f>SUM(F137:F140)</f>
        <v>0</v>
      </c>
      <c r="G141" s="218"/>
      <c r="H141" s="60"/>
      <c r="I141" s="61"/>
      <c r="J141" s="62"/>
      <c r="K141" s="60"/>
      <c r="L141" s="61"/>
      <c r="M141" s="62"/>
      <c r="N141" s="60"/>
      <c r="O141" s="61"/>
      <c r="P141" s="62"/>
      <c r="Q141" s="60"/>
      <c r="R141" s="61"/>
      <c r="S141" s="62"/>
      <c r="T141" s="60"/>
      <c r="U141" s="61"/>
      <c r="V141" s="62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3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3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</row>
    <row r="142" spans="1:134" ht="15" customHeight="1">
      <c r="A142" s="129" t="s">
        <v>140</v>
      </c>
      <c r="B142" s="126" t="s">
        <v>141</v>
      </c>
      <c r="C142" s="124"/>
      <c r="D142" s="283"/>
      <c r="E142" s="283"/>
      <c r="F142" s="284"/>
      <c r="G142" s="218"/>
      <c r="H142" s="60"/>
      <c r="I142" s="61"/>
      <c r="J142" s="62"/>
      <c r="K142" s="60"/>
      <c r="L142" s="61"/>
      <c r="M142" s="62"/>
      <c r="N142" s="60"/>
      <c r="O142" s="61"/>
      <c r="P142" s="62"/>
      <c r="Q142" s="60"/>
      <c r="R142" s="61"/>
      <c r="S142" s="62"/>
      <c r="T142" s="60"/>
      <c r="U142" s="61"/>
      <c r="V142" s="62"/>
    </row>
    <row r="143" spans="1:134" s="12" customFormat="1" ht="15" customHeight="1">
      <c r="A143" s="97" t="s">
        <v>318</v>
      </c>
      <c r="B143" s="89" t="s">
        <v>144</v>
      </c>
      <c r="C143" s="10"/>
      <c r="D143" s="151"/>
      <c r="E143" s="190"/>
      <c r="F143" s="152"/>
      <c r="G143" s="218"/>
      <c r="H143" s="60"/>
      <c r="I143" s="61"/>
      <c r="J143" s="62"/>
      <c r="K143" s="60"/>
      <c r="L143" s="61"/>
      <c r="M143" s="62"/>
      <c r="N143" s="60"/>
      <c r="O143" s="61"/>
      <c r="P143" s="62"/>
      <c r="Q143" s="60"/>
      <c r="R143" s="61"/>
      <c r="S143" s="62"/>
      <c r="T143" s="60"/>
      <c r="U143" s="61"/>
      <c r="V143" s="62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64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</row>
    <row r="144" spans="1:134" s="12" customFormat="1" ht="15" customHeight="1">
      <c r="A144" s="97" t="s">
        <v>316</v>
      </c>
      <c r="B144" s="89" t="s">
        <v>142</v>
      </c>
      <c r="C144" s="4"/>
      <c r="D144" s="318"/>
      <c r="E144" s="313"/>
      <c r="F144" s="314"/>
      <c r="G144" s="218"/>
      <c r="H144" s="60"/>
      <c r="I144" s="61"/>
      <c r="J144" s="62"/>
      <c r="K144" s="60"/>
      <c r="L144" s="61"/>
      <c r="M144" s="62"/>
      <c r="N144" s="60"/>
      <c r="O144" s="61"/>
      <c r="P144" s="62"/>
      <c r="Q144" s="60"/>
      <c r="R144" s="61"/>
      <c r="S144" s="62"/>
      <c r="T144" s="60"/>
      <c r="U144" s="61"/>
      <c r="V144" s="62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64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</row>
    <row r="145" spans="1:134" s="16" customFormat="1" ht="13.5" thickBot="1">
      <c r="A145" s="102" t="s">
        <v>317</v>
      </c>
      <c r="B145" s="107" t="s">
        <v>143</v>
      </c>
      <c r="C145" s="91"/>
      <c r="D145" s="305"/>
      <c r="E145" s="306"/>
      <c r="F145" s="307"/>
      <c r="G145" s="221"/>
      <c r="H145" s="47"/>
      <c r="I145" s="48"/>
      <c r="J145" s="48"/>
      <c r="K145" s="47"/>
      <c r="L145" s="48"/>
      <c r="M145" s="48"/>
      <c r="N145" s="47"/>
      <c r="O145" s="48"/>
      <c r="P145" s="48"/>
      <c r="Q145" s="47"/>
      <c r="R145" s="48"/>
      <c r="S145" s="48"/>
      <c r="T145" s="47"/>
      <c r="U145" s="48"/>
      <c r="V145" s="48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67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</row>
    <row r="146" spans="1:134" s="5" customFormat="1" ht="15" customHeight="1" thickBot="1">
      <c r="A146" s="287" t="str">
        <f>IFERROR((#REF!+D146+E146+F146)/#REF!,"")</f>
        <v/>
      </c>
      <c r="B146" s="87" t="s">
        <v>145</v>
      </c>
      <c r="C146" s="83"/>
      <c r="D146" s="34">
        <f>SUM(D143:D145)</f>
        <v>0</v>
      </c>
      <c r="E146" s="34">
        <f>SUM(E143:E145)</f>
        <v>0</v>
      </c>
      <c r="F146" s="232">
        <f>SUM(F143:F145)</f>
        <v>0</v>
      </c>
      <c r="G146" s="218"/>
      <c r="H146" s="60"/>
      <c r="I146" s="61"/>
      <c r="J146" s="62"/>
      <c r="K146" s="60"/>
      <c r="L146" s="61"/>
      <c r="M146" s="62"/>
      <c r="N146" s="60"/>
      <c r="O146" s="61"/>
      <c r="P146" s="62"/>
      <c r="Q146" s="60"/>
      <c r="R146" s="61"/>
      <c r="S146" s="62"/>
      <c r="T146" s="60"/>
      <c r="U146" s="61"/>
      <c r="V146" s="62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A146" s="63"/>
      <c r="DB146" s="63"/>
      <c r="DC146" s="63"/>
      <c r="DD146" s="63"/>
      <c r="DE146" s="63"/>
      <c r="DF146" s="63"/>
      <c r="DG146" s="63"/>
      <c r="DH146" s="63"/>
      <c r="DI146" s="63"/>
      <c r="DJ146" s="63"/>
      <c r="DK146" s="63"/>
      <c r="DL146" s="63"/>
      <c r="DM146" s="63"/>
      <c r="DN146" s="63"/>
      <c r="DO146" s="63"/>
      <c r="DP146" s="63"/>
      <c r="DQ146" s="63"/>
      <c r="DR146" s="63"/>
      <c r="DS146" s="63"/>
      <c r="DT146" s="63"/>
      <c r="DU146" s="63"/>
      <c r="DV146" s="63"/>
      <c r="DW146" s="63"/>
      <c r="DX146" s="63"/>
      <c r="DY146" s="63"/>
      <c r="DZ146" s="63"/>
      <c r="EA146" s="63"/>
      <c r="EB146" s="63"/>
      <c r="EC146" s="63"/>
      <c r="ED146" s="63"/>
    </row>
    <row r="147" spans="1:134" ht="15" customHeight="1">
      <c r="A147" s="127" t="s">
        <v>320</v>
      </c>
      <c r="B147" s="128" t="s">
        <v>321</v>
      </c>
      <c r="C147" s="124"/>
      <c r="D147" s="283"/>
      <c r="E147" s="283"/>
      <c r="F147" s="284"/>
      <c r="G147" s="218"/>
      <c r="H147" s="60"/>
      <c r="I147" s="61"/>
      <c r="J147" s="62"/>
      <c r="K147" s="60"/>
      <c r="L147" s="61"/>
      <c r="M147" s="62"/>
      <c r="N147" s="60"/>
      <c r="O147" s="61"/>
      <c r="P147" s="62"/>
      <c r="Q147" s="60"/>
      <c r="R147" s="61"/>
      <c r="S147" s="62"/>
      <c r="T147" s="60"/>
      <c r="U147" s="61"/>
      <c r="V147" s="62"/>
    </row>
    <row r="148" spans="1:134" ht="15" customHeight="1" thickBot="1">
      <c r="A148" s="102" t="s">
        <v>322</v>
      </c>
      <c r="B148" s="107" t="s">
        <v>148</v>
      </c>
      <c r="C148" s="91"/>
      <c r="D148" s="305"/>
      <c r="E148" s="306"/>
      <c r="F148" s="307"/>
      <c r="G148" s="218"/>
      <c r="H148" s="60"/>
      <c r="I148" s="61"/>
      <c r="J148" s="62"/>
      <c r="K148" s="60"/>
      <c r="L148" s="61"/>
      <c r="M148" s="62"/>
      <c r="N148" s="60"/>
      <c r="O148" s="61"/>
      <c r="P148" s="62"/>
      <c r="Q148" s="60"/>
      <c r="R148" s="61"/>
      <c r="S148" s="62"/>
      <c r="T148" s="60"/>
      <c r="U148" s="61"/>
      <c r="V148" s="62"/>
    </row>
    <row r="149" spans="1:134" ht="15" customHeight="1" thickBot="1">
      <c r="A149" s="287" t="str">
        <f>IFERROR((#REF!+D149+E149+F149)/#REF!,"")</f>
        <v/>
      </c>
      <c r="B149" s="87" t="s">
        <v>323</v>
      </c>
      <c r="C149" s="88"/>
      <c r="D149" s="34">
        <f>SUM(D148:D148)</f>
        <v>0</v>
      </c>
      <c r="E149" s="34">
        <f>SUM(E148:E148)</f>
        <v>0</v>
      </c>
      <c r="F149" s="232">
        <f>SUM(F148:F148)</f>
        <v>0</v>
      </c>
      <c r="G149" s="218"/>
      <c r="H149" s="60"/>
      <c r="I149" s="61"/>
      <c r="J149" s="62"/>
      <c r="K149" s="60"/>
      <c r="L149" s="61"/>
      <c r="M149" s="62"/>
      <c r="N149" s="60"/>
      <c r="O149" s="61"/>
      <c r="P149" s="62"/>
      <c r="Q149" s="60"/>
      <c r="R149" s="61"/>
      <c r="S149" s="62"/>
      <c r="T149" s="60"/>
      <c r="U149" s="61"/>
      <c r="V149" s="62"/>
    </row>
    <row r="150" spans="1:134" ht="15" customHeight="1">
      <c r="A150" s="127" t="s">
        <v>324</v>
      </c>
      <c r="B150" s="128" t="s">
        <v>325</v>
      </c>
      <c r="C150" s="124"/>
      <c r="D150" s="283"/>
      <c r="E150" s="283"/>
      <c r="F150" s="284"/>
      <c r="G150" s="218"/>
      <c r="H150" s="60"/>
      <c r="I150" s="61"/>
      <c r="J150" s="62"/>
      <c r="K150" s="60"/>
      <c r="L150" s="61"/>
      <c r="M150" s="62"/>
      <c r="N150" s="60"/>
      <c r="O150" s="61"/>
      <c r="P150" s="62"/>
      <c r="Q150" s="60"/>
      <c r="R150" s="61"/>
      <c r="S150" s="62"/>
      <c r="T150" s="60"/>
      <c r="U150" s="61"/>
      <c r="V150" s="62"/>
    </row>
    <row r="151" spans="1:134" ht="15" customHeight="1">
      <c r="A151" s="97" t="s">
        <v>329</v>
      </c>
      <c r="B151" s="89" t="s">
        <v>327</v>
      </c>
      <c r="C151" s="4"/>
      <c r="D151" s="318"/>
      <c r="E151" s="313"/>
      <c r="F151" s="314"/>
      <c r="G151" s="218"/>
      <c r="H151" s="60"/>
      <c r="I151" s="61"/>
      <c r="J151" s="62"/>
      <c r="K151" s="60"/>
      <c r="L151" s="61"/>
      <c r="M151" s="62"/>
      <c r="N151" s="60"/>
      <c r="O151" s="61"/>
      <c r="P151" s="62"/>
      <c r="Q151" s="60"/>
      <c r="R151" s="61"/>
      <c r="S151" s="62"/>
      <c r="T151" s="60"/>
      <c r="U151" s="61"/>
      <c r="V151" s="62"/>
    </row>
    <row r="152" spans="1:134" ht="15" customHeight="1">
      <c r="A152" s="101" t="s">
        <v>330</v>
      </c>
      <c r="B152" s="92" t="s">
        <v>328</v>
      </c>
      <c r="C152" s="4"/>
      <c r="D152" s="322"/>
      <c r="E152" s="316"/>
      <c r="F152" s="317"/>
      <c r="G152" s="218"/>
      <c r="H152" s="60"/>
      <c r="I152" s="61"/>
      <c r="J152" s="62"/>
      <c r="K152" s="60"/>
      <c r="L152" s="61"/>
      <c r="M152" s="62"/>
      <c r="N152" s="60"/>
      <c r="O152" s="61"/>
      <c r="P152" s="62"/>
      <c r="Q152" s="60"/>
      <c r="R152" s="61"/>
      <c r="S152" s="62"/>
      <c r="T152" s="60"/>
      <c r="U152" s="61"/>
      <c r="V152" s="62"/>
    </row>
    <row r="153" spans="1:134" ht="15" customHeight="1">
      <c r="A153" s="97" t="s">
        <v>335</v>
      </c>
      <c r="B153" s="89" t="s">
        <v>336</v>
      </c>
      <c r="C153" s="4"/>
      <c r="D153" s="318"/>
      <c r="E153" s="313"/>
      <c r="F153" s="314"/>
      <c r="G153" s="218"/>
      <c r="H153" s="60"/>
      <c r="I153" s="61"/>
      <c r="J153" s="62"/>
      <c r="K153" s="60"/>
      <c r="L153" s="61"/>
      <c r="M153" s="62"/>
      <c r="N153" s="60"/>
      <c r="O153" s="61"/>
      <c r="P153" s="62"/>
      <c r="Q153" s="60"/>
      <c r="R153" s="61"/>
      <c r="S153" s="62"/>
      <c r="T153" s="60"/>
      <c r="U153" s="61"/>
      <c r="V153" s="62"/>
    </row>
    <row r="154" spans="1:134" ht="15" customHeight="1">
      <c r="A154" s="97" t="s">
        <v>337</v>
      </c>
      <c r="B154" s="89" t="s">
        <v>338</v>
      </c>
      <c r="C154" s="4"/>
      <c r="D154" s="318"/>
      <c r="E154" s="313"/>
      <c r="F154" s="314"/>
      <c r="G154" s="218"/>
      <c r="H154" s="60"/>
      <c r="I154" s="61"/>
      <c r="J154" s="62"/>
      <c r="K154" s="60"/>
      <c r="L154" s="61"/>
      <c r="M154" s="62"/>
      <c r="N154" s="60"/>
      <c r="O154" s="61"/>
      <c r="P154" s="62"/>
      <c r="Q154" s="60"/>
      <c r="R154" s="61"/>
      <c r="S154" s="62"/>
      <c r="T154" s="60"/>
      <c r="U154" s="61"/>
      <c r="V154" s="62"/>
    </row>
    <row r="155" spans="1:134" ht="15" customHeight="1">
      <c r="A155" s="101" t="s">
        <v>331</v>
      </c>
      <c r="B155" s="92" t="s">
        <v>332</v>
      </c>
      <c r="C155" s="4"/>
      <c r="D155" s="322"/>
      <c r="E155" s="316"/>
      <c r="F155" s="317"/>
      <c r="G155" s="218"/>
      <c r="H155" s="60"/>
      <c r="I155" s="61"/>
      <c r="J155" s="62"/>
      <c r="K155" s="60"/>
      <c r="L155" s="61"/>
      <c r="M155" s="62"/>
      <c r="N155" s="60"/>
      <c r="O155" s="61"/>
      <c r="P155" s="62"/>
      <c r="Q155" s="60"/>
      <c r="R155" s="61"/>
      <c r="S155" s="62"/>
      <c r="T155" s="60"/>
      <c r="U155" s="61"/>
      <c r="V155" s="62"/>
    </row>
    <row r="156" spans="1:134" ht="15" customHeight="1" thickBot="1">
      <c r="A156" s="102" t="s">
        <v>326</v>
      </c>
      <c r="B156" s="323" t="s">
        <v>149</v>
      </c>
      <c r="C156" s="91"/>
      <c r="D156" s="305"/>
      <c r="E156" s="306"/>
      <c r="F156" s="307"/>
      <c r="G156" s="218"/>
      <c r="H156" s="60"/>
      <c r="I156" s="61"/>
      <c r="J156" s="62"/>
      <c r="K156" s="60"/>
      <c r="L156" s="61"/>
      <c r="M156" s="62"/>
      <c r="N156" s="60"/>
      <c r="O156" s="61"/>
      <c r="P156" s="62"/>
      <c r="Q156" s="60"/>
      <c r="R156" s="61"/>
      <c r="S156" s="62"/>
      <c r="T156" s="60"/>
      <c r="U156" s="61"/>
      <c r="V156" s="62"/>
    </row>
    <row r="157" spans="1:134" ht="15" customHeight="1" thickBot="1">
      <c r="A157" s="281" t="str">
        <f>IFERROR((#REF!+D157+E157+F157)/#REF!,"")</f>
        <v/>
      </c>
      <c r="B157" s="90" t="s">
        <v>333</v>
      </c>
      <c r="C157" s="86"/>
      <c r="D157" s="85">
        <f>SUM(D151:D156)</f>
        <v>0</v>
      </c>
      <c r="E157" s="85">
        <f>SUM(E151:E156)</f>
        <v>0</v>
      </c>
      <c r="F157" s="234">
        <f>SUM(F151:F156)</f>
        <v>0</v>
      </c>
      <c r="G157" s="218"/>
      <c r="H157" s="60"/>
      <c r="I157" s="61"/>
      <c r="J157" s="62"/>
      <c r="K157" s="60"/>
      <c r="L157" s="61"/>
      <c r="M157" s="62"/>
      <c r="N157" s="60"/>
      <c r="O157" s="61"/>
      <c r="P157" s="62"/>
      <c r="Q157" s="60"/>
      <c r="R157" s="61"/>
      <c r="S157" s="62"/>
      <c r="T157" s="60"/>
      <c r="U157" s="61"/>
      <c r="V157" s="62"/>
    </row>
    <row r="158" spans="1:134" ht="15" customHeight="1">
      <c r="A158" s="129" t="s">
        <v>205</v>
      </c>
      <c r="B158" s="126" t="s">
        <v>146</v>
      </c>
      <c r="C158" s="124"/>
      <c r="D158" s="283"/>
      <c r="E158" s="283"/>
      <c r="F158" s="284"/>
      <c r="G158" s="218"/>
      <c r="H158" s="60"/>
      <c r="I158" s="61"/>
      <c r="J158" s="62"/>
      <c r="K158" s="60"/>
      <c r="L158" s="61"/>
      <c r="M158" s="62"/>
      <c r="N158" s="60"/>
      <c r="O158" s="61"/>
      <c r="P158" s="62"/>
      <c r="Q158" s="60"/>
      <c r="R158" s="61"/>
      <c r="S158" s="62"/>
      <c r="T158" s="60"/>
      <c r="U158" s="61"/>
      <c r="V158" s="62"/>
    </row>
    <row r="159" spans="1:134" s="12" customFormat="1" ht="15" customHeight="1">
      <c r="A159" s="97" t="s">
        <v>334</v>
      </c>
      <c r="B159" s="89" t="s">
        <v>147</v>
      </c>
      <c r="C159" s="4"/>
      <c r="D159" s="318"/>
      <c r="E159" s="313"/>
      <c r="F159" s="314"/>
      <c r="G159" s="218"/>
      <c r="H159" s="60"/>
      <c r="I159" s="61"/>
      <c r="J159" s="62"/>
      <c r="K159" s="60"/>
      <c r="L159" s="61"/>
      <c r="M159" s="62"/>
      <c r="N159" s="60"/>
      <c r="O159" s="61"/>
      <c r="P159" s="62"/>
      <c r="Q159" s="60"/>
      <c r="R159" s="61"/>
      <c r="S159" s="62"/>
      <c r="T159" s="60"/>
      <c r="U159" s="61"/>
      <c r="V159" s="62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64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</row>
    <row r="160" spans="1:134" s="12" customFormat="1" ht="15" customHeight="1">
      <c r="A160" s="97" t="s">
        <v>341</v>
      </c>
      <c r="B160" s="89" t="s">
        <v>339</v>
      </c>
      <c r="C160" s="10"/>
      <c r="D160" s="151"/>
      <c r="E160" s="190"/>
      <c r="F160" s="152"/>
      <c r="G160" s="218"/>
      <c r="H160" s="60"/>
      <c r="I160" s="61"/>
      <c r="J160" s="62"/>
      <c r="K160" s="60"/>
      <c r="L160" s="61"/>
      <c r="M160" s="62"/>
      <c r="N160" s="60"/>
      <c r="O160" s="61"/>
      <c r="P160" s="62"/>
      <c r="Q160" s="60"/>
      <c r="R160" s="61"/>
      <c r="S160" s="62"/>
      <c r="T160" s="60"/>
      <c r="U160" s="61"/>
      <c r="V160" s="62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64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</row>
    <row r="161" spans="1:134" s="12" customFormat="1">
      <c r="A161" s="97" t="s">
        <v>342</v>
      </c>
      <c r="B161" s="89" t="s">
        <v>340</v>
      </c>
      <c r="C161" s="10"/>
      <c r="D161" s="151"/>
      <c r="E161" s="190"/>
      <c r="F161" s="152"/>
      <c r="G161" s="221"/>
      <c r="H161" s="47"/>
      <c r="I161" s="48"/>
      <c r="J161" s="48"/>
      <c r="K161" s="47"/>
      <c r="L161" s="48"/>
      <c r="M161" s="48"/>
      <c r="N161" s="47"/>
      <c r="O161" s="48"/>
      <c r="P161" s="48"/>
      <c r="Q161" s="47"/>
      <c r="R161" s="48"/>
      <c r="S161" s="48"/>
      <c r="T161" s="47"/>
      <c r="U161" s="48"/>
      <c r="V161" s="48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64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</row>
    <row r="162" spans="1:134" s="12" customFormat="1">
      <c r="A162" s="97" t="s">
        <v>345</v>
      </c>
      <c r="B162" s="89" t="s">
        <v>153</v>
      </c>
      <c r="C162" s="10"/>
      <c r="D162" s="151"/>
      <c r="E162" s="190"/>
      <c r="F162" s="152"/>
      <c r="G162" s="221"/>
      <c r="H162" s="47"/>
      <c r="I162" s="48"/>
      <c r="J162" s="48"/>
      <c r="K162" s="47"/>
      <c r="L162" s="48"/>
      <c r="M162" s="48"/>
      <c r="N162" s="47"/>
      <c r="O162" s="48"/>
      <c r="P162" s="48"/>
      <c r="Q162" s="47"/>
      <c r="R162" s="48"/>
      <c r="S162" s="48"/>
      <c r="T162" s="47"/>
      <c r="U162" s="48"/>
      <c r="V162" s="48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64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</row>
    <row r="163" spans="1:134" s="12" customFormat="1">
      <c r="A163" s="97" t="s">
        <v>343</v>
      </c>
      <c r="B163" s="89" t="s">
        <v>151</v>
      </c>
      <c r="C163" s="10"/>
      <c r="D163" s="151"/>
      <c r="E163" s="190"/>
      <c r="F163" s="152"/>
      <c r="G163" s="221"/>
      <c r="H163" s="47"/>
      <c r="I163" s="48"/>
      <c r="J163" s="48"/>
      <c r="K163" s="47"/>
      <c r="L163" s="48"/>
      <c r="M163" s="48"/>
      <c r="N163" s="47"/>
      <c r="O163" s="48"/>
      <c r="P163" s="48"/>
      <c r="Q163" s="47"/>
      <c r="R163" s="48"/>
      <c r="S163" s="48"/>
      <c r="T163" s="47"/>
      <c r="U163" s="48"/>
      <c r="V163" s="48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64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</row>
    <row r="164" spans="1:134" s="16" customFormat="1" ht="13.5" thickBot="1">
      <c r="A164" s="102" t="s">
        <v>344</v>
      </c>
      <c r="B164" s="107" t="s">
        <v>152</v>
      </c>
      <c r="C164" s="100"/>
      <c r="D164" s="159"/>
      <c r="E164" s="194"/>
      <c r="F164" s="160"/>
      <c r="G164" s="221"/>
      <c r="H164" s="47"/>
      <c r="I164" s="48"/>
      <c r="J164" s="48"/>
      <c r="K164" s="47"/>
      <c r="L164" s="48"/>
      <c r="M164" s="48"/>
      <c r="N164" s="47"/>
      <c r="O164" s="48"/>
      <c r="P164" s="48"/>
      <c r="Q164" s="47"/>
      <c r="R164" s="48"/>
      <c r="S164" s="48"/>
      <c r="T164" s="47"/>
      <c r="U164" s="48"/>
      <c r="V164" s="48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67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  <c r="DQ164" s="68"/>
      <c r="DR164" s="68"/>
      <c r="DS164" s="68"/>
      <c r="DT164" s="68"/>
      <c r="DU164" s="68"/>
      <c r="DV164" s="68"/>
      <c r="DW164" s="68"/>
      <c r="DX164" s="68"/>
      <c r="DY164" s="68"/>
      <c r="DZ164" s="68"/>
      <c r="EA164" s="68"/>
      <c r="EB164" s="68"/>
      <c r="EC164" s="68"/>
      <c r="ED164" s="68"/>
    </row>
    <row r="165" spans="1:134" s="5" customFormat="1" ht="15" customHeight="1" thickBot="1">
      <c r="A165" s="281" t="str">
        <f>IFERROR((#REF!+D165+E165+F165)/#REF!,"")</f>
        <v/>
      </c>
      <c r="B165" s="90" t="s">
        <v>346</v>
      </c>
      <c r="C165" s="86"/>
      <c r="D165" s="85">
        <f>SUM(D159:D164)</f>
        <v>0</v>
      </c>
      <c r="E165" s="85">
        <f>SUM(E159:E164)</f>
        <v>0</v>
      </c>
      <c r="F165" s="234">
        <f>SUM(F159:F164)</f>
        <v>0</v>
      </c>
      <c r="G165" s="218"/>
      <c r="H165" s="60"/>
      <c r="I165" s="61"/>
      <c r="J165" s="62"/>
      <c r="K165" s="60"/>
      <c r="L165" s="61"/>
      <c r="M165" s="62"/>
      <c r="N165" s="60"/>
      <c r="O165" s="61"/>
      <c r="P165" s="62"/>
      <c r="Q165" s="60"/>
      <c r="R165" s="61"/>
      <c r="S165" s="62"/>
      <c r="T165" s="60"/>
      <c r="U165" s="61"/>
      <c r="V165" s="62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  <c r="CC165" s="63"/>
      <c r="CD165" s="63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3"/>
      <c r="CW165" s="63"/>
      <c r="CX165" s="63"/>
      <c r="CY165" s="63"/>
      <c r="CZ165" s="63"/>
      <c r="DA165" s="63"/>
      <c r="DB165" s="63"/>
      <c r="DC165" s="63"/>
      <c r="DD165" s="63"/>
      <c r="DE165" s="63"/>
      <c r="DF165" s="63"/>
      <c r="DG165" s="63"/>
      <c r="DH165" s="63"/>
      <c r="DI165" s="63"/>
      <c r="DJ165" s="63"/>
      <c r="DK165" s="63"/>
      <c r="DL165" s="63"/>
      <c r="DM165" s="63"/>
      <c r="DN165" s="63"/>
      <c r="DO165" s="63"/>
      <c r="DP165" s="63"/>
      <c r="DQ165" s="63"/>
      <c r="DR165" s="63"/>
      <c r="DS165" s="63"/>
      <c r="DT165" s="63"/>
      <c r="DU165" s="63"/>
      <c r="DV165" s="63"/>
      <c r="DW165" s="63"/>
      <c r="DX165" s="63"/>
      <c r="DY165" s="63"/>
      <c r="DZ165" s="63"/>
      <c r="EA165" s="63"/>
      <c r="EB165" s="63"/>
      <c r="EC165" s="63"/>
      <c r="ED165" s="63"/>
    </row>
    <row r="166" spans="1:134" ht="15" customHeight="1">
      <c r="A166" s="127" t="s">
        <v>347</v>
      </c>
      <c r="B166" s="128" t="s">
        <v>348</v>
      </c>
      <c r="C166" s="124"/>
      <c r="D166" s="283"/>
      <c r="E166" s="283"/>
      <c r="F166" s="284"/>
      <c r="G166" s="218"/>
      <c r="H166" s="60"/>
      <c r="I166" s="61"/>
      <c r="J166" s="62"/>
      <c r="K166" s="60"/>
      <c r="L166" s="61"/>
      <c r="M166" s="62"/>
      <c r="N166" s="60"/>
      <c r="O166" s="61"/>
      <c r="P166" s="62"/>
      <c r="Q166" s="60"/>
      <c r="R166" s="61"/>
      <c r="S166" s="62"/>
      <c r="T166" s="60"/>
      <c r="U166" s="61"/>
      <c r="V166" s="62"/>
    </row>
    <row r="167" spans="1:134" ht="15" customHeight="1" thickBot="1">
      <c r="A167" s="106" t="s">
        <v>349</v>
      </c>
      <c r="B167" s="324" t="s">
        <v>164</v>
      </c>
      <c r="C167" s="88"/>
      <c r="D167" s="278"/>
      <c r="E167" s="279"/>
      <c r="F167" s="280"/>
      <c r="G167" s="218"/>
      <c r="H167" s="60"/>
      <c r="I167" s="61"/>
      <c r="J167" s="62"/>
      <c r="K167" s="60"/>
      <c r="L167" s="61"/>
      <c r="M167" s="62"/>
      <c r="N167" s="60"/>
      <c r="O167" s="61"/>
      <c r="P167" s="62"/>
      <c r="Q167" s="60"/>
      <c r="R167" s="61"/>
      <c r="S167" s="62"/>
      <c r="T167" s="60"/>
      <c r="U167" s="61"/>
      <c r="V167" s="62"/>
    </row>
    <row r="168" spans="1:134" ht="15" customHeight="1" thickBot="1">
      <c r="A168" s="287" t="str">
        <f>IFERROR((#REF!+D168+E168+F168)/#REF!,"")</f>
        <v/>
      </c>
      <c r="B168" s="105" t="s">
        <v>350</v>
      </c>
      <c r="C168" s="88"/>
      <c r="D168" s="35">
        <f>SUM(D167:D167)</f>
        <v>0</v>
      </c>
      <c r="E168" s="35">
        <f>SUM(E167:E167)</f>
        <v>0</v>
      </c>
      <c r="F168" s="231">
        <f>SUM(F167:F167)</f>
        <v>0</v>
      </c>
      <c r="G168" s="218"/>
      <c r="H168" s="60"/>
      <c r="I168" s="61"/>
      <c r="J168" s="62"/>
      <c r="K168" s="60"/>
      <c r="L168" s="61"/>
      <c r="M168" s="62"/>
      <c r="N168" s="60"/>
      <c r="O168" s="61"/>
      <c r="P168" s="62"/>
      <c r="Q168" s="60"/>
      <c r="R168" s="61"/>
      <c r="S168" s="62"/>
      <c r="T168" s="60"/>
      <c r="U168" s="61"/>
      <c r="V168" s="62"/>
    </row>
    <row r="169" spans="1:134" ht="15" customHeight="1">
      <c r="A169" s="129" t="s">
        <v>206</v>
      </c>
      <c r="B169" s="126" t="s">
        <v>154</v>
      </c>
      <c r="C169" s="124"/>
      <c r="D169" s="273"/>
      <c r="E169" s="273"/>
      <c r="F169" s="274"/>
      <c r="G169" s="218"/>
      <c r="H169" s="60"/>
      <c r="I169" s="61"/>
      <c r="J169" s="62"/>
      <c r="K169" s="72"/>
      <c r="L169" s="61"/>
      <c r="M169" s="62"/>
      <c r="N169" s="60"/>
      <c r="O169" s="61"/>
      <c r="P169" s="62"/>
      <c r="Q169" s="60"/>
      <c r="R169" s="61"/>
      <c r="S169" s="62"/>
      <c r="T169" s="60"/>
      <c r="U169" s="61"/>
      <c r="V169" s="62"/>
    </row>
    <row r="170" spans="1:134" ht="15" customHeight="1">
      <c r="A170" s="97" t="s">
        <v>354</v>
      </c>
      <c r="B170" s="89" t="s">
        <v>16</v>
      </c>
      <c r="C170" s="4"/>
      <c r="D170" s="285"/>
      <c r="E170" s="289"/>
      <c r="F170" s="286"/>
      <c r="G170" s="218"/>
      <c r="H170" s="60"/>
      <c r="I170" s="61"/>
      <c r="J170" s="62"/>
      <c r="K170" s="72"/>
      <c r="L170" s="61"/>
      <c r="M170" s="62"/>
      <c r="N170" s="60"/>
      <c r="O170" s="61"/>
      <c r="P170" s="62"/>
      <c r="Q170" s="60"/>
      <c r="R170" s="61"/>
      <c r="S170" s="62"/>
      <c r="T170" s="60"/>
      <c r="U170" s="61"/>
      <c r="V170" s="62"/>
    </row>
    <row r="171" spans="1:134" ht="15" customHeight="1">
      <c r="A171" s="97" t="s">
        <v>354</v>
      </c>
      <c r="B171" s="89" t="s">
        <v>155</v>
      </c>
      <c r="C171" s="4"/>
      <c r="D171" s="285"/>
      <c r="E171" s="289"/>
      <c r="F171" s="286"/>
      <c r="G171" s="218"/>
      <c r="H171" s="60"/>
      <c r="I171" s="61"/>
      <c r="J171" s="62"/>
      <c r="K171" s="60"/>
      <c r="L171" s="61"/>
      <c r="M171" s="62"/>
      <c r="N171" s="60"/>
      <c r="O171" s="61"/>
      <c r="P171" s="62"/>
      <c r="Q171" s="60"/>
      <c r="R171" s="61"/>
      <c r="S171" s="62"/>
      <c r="T171" s="60"/>
      <c r="U171" s="61"/>
      <c r="V171" s="62"/>
    </row>
    <row r="172" spans="1:134" ht="15" customHeight="1">
      <c r="A172" s="97" t="s">
        <v>363</v>
      </c>
      <c r="B172" s="89" t="s">
        <v>163</v>
      </c>
      <c r="C172" s="4"/>
      <c r="D172" s="285"/>
      <c r="E172" s="289"/>
      <c r="F172" s="286"/>
      <c r="G172" s="218"/>
      <c r="H172" s="60"/>
      <c r="I172" s="61"/>
      <c r="J172" s="62"/>
      <c r="K172" s="60"/>
      <c r="L172" s="61"/>
      <c r="M172" s="62"/>
      <c r="N172" s="60"/>
      <c r="O172" s="61"/>
      <c r="P172" s="62"/>
      <c r="Q172" s="60"/>
      <c r="R172" s="61"/>
      <c r="S172" s="62"/>
      <c r="T172" s="60"/>
      <c r="U172" s="61"/>
      <c r="V172" s="62"/>
    </row>
    <row r="173" spans="1:134" ht="15" customHeight="1" thickBot="1">
      <c r="A173" s="102" t="s">
        <v>362</v>
      </c>
      <c r="B173" s="107" t="s">
        <v>162</v>
      </c>
      <c r="C173" s="91"/>
      <c r="D173" s="278"/>
      <c r="E173" s="279"/>
      <c r="F173" s="280"/>
      <c r="G173" s="218"/>
      <c r="H173" s="60"/>
      <c r="I173" s="61"/>
      <c r="J173" s="62"/>
      <c r="K173" s="60"/>
      <c r="L173" s="61"/>
      <c r="M173" s="62"/>
      <c r="N173" s="60"/>
      <c r="O173" s="61"/>
      <c r="P173" s="62"/>
      <c r="Q173" s="60"/>
      <c r="R173" s="61"/>
      <c r="S173" s="62"/>
      <c r="T173" s="60"/>
      <c r="U173" s="61"/>
      <c r="V173" s="62"/>
    </row>
    <row r="174" spans="1:134" s="5" customFormat="1" ht="15" customHeight="1" thickBot="1">
      <c r="A174" s="287" t="str">
        <f>IFERROR((#REF!+D174+E174+F174)/#REF!,"")</f>
        <v/>
      </c>
      <c r="B174" s="90" t="s">
        <v>207</v>
      </c>
      <c r="C174" s="86"/>
      <c r="D174" s="85">
        <f>SUM(D170:D173)</f>
        <v>0</v>
      </c>
      <c r="E174" s="85">
        <f>SUM(E170:E173)</f>
        <v>0</v>
      </c>
      <c r="F174" s="234">
        <f>SUM(F170:F173)</f>
        <v>0</v>
      </c>
      <c r="G174" s="218"/>
      <c r="H174" s="60"/>
      <c r="I174" s="61"/>
      <c r="J174" s="62"/>
      <c r="K174" s="60"/>
      <c r="L174" s="61"/>
      <c r="M174" s="62"/>
      <c r="N174" s="60"/>
      <c r="O174" s="61"/>
      <c r="P174" s="62"/>
      <c r="Q174" s="60"/>
      <c r="R174" s="61"/>
      <c r="S174" s="62"/>
      <c r="T174" s="60"/>
      <c r="U174" s="61"/>
      <c r="V174" s="62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63"/>
      <c r="BN174" s="63"/>
      <c r="BO174" s="63"/>
      <c r="BP174" s="63"/>
      <c r="BQ174" s="63"/>
      <c r="BR174" s="63"/>
      <c r="BS174" s="63"/>
      <c r="BT174" s="63"/>
      <c r="BU174" s="63"/>
      <c r="BV174" s="63"/>
      <c r="BW174" s="63"/>
      <c r="BX174" s="63"/>
      <c r="BY174" s="63"/>
      <c r="BZ174" s="63"/>
      <c r="CA174" s="63"/>
      <c r="CB174" s="63"/>
      <c r="CC174" s="63"/>
      <c r="CD174" s="63"/>
      <c r="CE174" s="63"/>
      <c r="CF174" s="63"/>
      <c r="CG174" s="63"/>
      <c r="CH174" s="63"/>
      <c r="CI174" s="63"/>
      <c r="CJ174" s="63"/>
      <c r="CK174" s="63"/>
      <c r="CL174" s="63"/>
      <c r="CM174" s="63"/>
      <c r="CN174" s="63"/>
      <c r="CO174" s="63"/>
      <c r="CP174" s="63"/>
      <c r="CQ174" s="63"/>
      <c r="CR174" s="63"/>
      <c r="CS174" s="63"/>
      <c r="CT174" s="63"/>
      <c r="CU174" s="63"/>
      <c r="CV174" s="63"/>
      <c r="CW174" s="63"/>
      <c r="CX174" s="63"/>
      <c r="CY174" s="63"/>
      <c r="CZ174" s="63"/>
      <c r="DA174" s="63"/>
      <c r="DB174" s="63"/>
      <c r="DC174" s="63"/>
      <c r="DD174" s="63"/>
      <c r="DE174" s="63"/>
      <c r="DF174" s="63"/>
      <c r="DG174" s="63"/>
      <c r="DH174" s="63"/>
      <c r="DI174" s="63"/>
      <c r="DJ174" s="63"/>
      <c r="DK174" s="63"/>
      <c r="DL174" s="63"/>
      <c r="DM174" s="63"/>
      <c r="DN174" s="63"/>
      <c r="DO174" s="63"/>
      <c r="DP174" s="63"/>
      <c r="DQ174" s="63"/>
      <c r="DR174" s="63"/>
      <c r="DS174" s="63"/>
      <c r="DT174" s="63"/>
      <c r="DU174" s="63"/>
      <c r="DV174" s="63"/>
      <c r="DW174" s="63"/>
      <c r="DX174" s="63"/>
      <c r="DY174" s="63"/>
      <c r="DZ174" s="63"/>
      <c r="EA174" s="63"/>
      <c r="EB174" s="63"/>
      <c r="EC174" s="63"/>
      <c r="ED174" s="63"/>
    </row>
    <row r="175" spans="1:134" s="5" customFormat="1" ht="15" customHeight="1" thickBot="1">
      <c r="A175" s="127" t="s">
        <v>358</v>
      </c>
      <c r="B175" s="128" t="s">
        <v>359</v>
      </c>
      <c r="C175" s="124"/>
      <c r="D175" s="283"/>
      <c r="E175" s="283"/>
      <c r="F175" s="284"/>
      <c r="G175" s="218"/>
      <c r="H175" s="60"/>
      <c r="I175" s="61"/>
      <c r="J175" s="62"/>
      <c r="K175" s="60"/>
      <c r="L175" s="61"/>
      <c r="M175" s="62"/>
      <c r="N175" s="60"/>
      <c r="O175" s="61"/>
      <c r="P175" s="62"/>
      <c r="Q175" s="60"/>
      <c r="R175" s="61"/>
      <c r="S175" s="62"/>
      <c r="T175" s="60"/>
      <c r="U175" s="61"/>
      <c r="V175" s="62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63"/>
      <c r="BN175" s="63"/>
      <c r="BO175" s="63"/>
      <c r="BP175" s="63"/>
      <c r="BQ175" s="63"/>
      <c r="BR175" s="63"/>
      <c r="BS175" s="63"/>
      <c r="BT175" s="63"/>
      <c r="BU175" s="63"/>
      <c r="BV175" s="63"/>
      <c r="BW175" s="63"/>
      <c r="BX175" s="63"/>
      <c r="BY175" s="63"/>
      <c r="BZ175" s="63"/>
      <c r="CA175" s="63"/>
      <c r="CB175" s="63"/>
      <c r="CC175" s="63"/>
      <c r="CD175" s="63"/>
      <c r="CE175" s="63"/>
      <c r="CF175" s="63"/>
      <c r="CG175" s="63"/>
      <c r="CH175" s="63"/>
      <c r="CI175" s="63"/>
      <c r="CJ175" s="63"/>
      <c r="CK175" s="63"/>
      <c r="CL175" s="63"/>
      <c r="CM175" s="63"/>
      <c r="CN175" s="63"/>
      <c r="CO175" s="63"/>
      <c r="CP175" s="63"/>
      <c r="CQ175" s="63"/>
      <c r="CR175" s="63"/>
      <c r="CS175" s="63"/>
      <c r="CT175" s="63"/>
      <c r="CU175" s="63"/>
      <c r="CV175" s="63"/>
      <c r="CW175" s="63"/>
      <c r="CX175" s="63"/>
      <c r="CY175" s="63"/>
      <c r="CZ175" s="63"/>
      <c r="DA175" s="63"/>
      <c r="DB175" s="63"/>
      <c r="DC175" s="63"/>
      <c r="DD175" s="63"/>
      <c r="DE175" s="63"/>
      <c r="DF175" s="63"/>
      <c r="DG175" s="63"/>
      <c r="DH175" s="63"/>
      <c r="DI175" s="63"/>
      <c r="DJ175" s="63"/>
      <c r="DK175" s="63"/>
      <c r="DL175" s="63"/>
      <c r="DM175" s="63"/>
      <c r="DN175" s="63"/>
      <c r="DO175" s="63"/>
      <c r="DP175" s="63"/>
      <c r="DQ175" s="63"/>
      <c r="DR175" s="63"/>
      <c r="DS175" s="63"/>
      <c r="DT175" s="63"/>
      <c r="DU175" s="63"/>
      <c r="DV175" s="63"/>
      <c r="DW175" s="63"/>
      <c r="DX175" s="63"/>
      <c r="DY175" s="63"/>
      <c r="DZ175" s="63"/>
      <c r="EA175" s="63"/>
      <c r="EB175" s="63"/>
      <c r="EC175" s="63"/>
      <c r="ED175" s="63"/>
    </row>
    <row r="176" spans="1:134" s="5" customFormat="1" ht="15" customHeight="1" thickBot="1">
      <c r="A176" s="97" t="s">
        <v>355</v>
      </c>
      <c r="B176" s="89" t="s">
        <v>158</v>
      </c>
      <c r="C176" s="4"/>
      <c r="D176" s="285"/>
      <c r="E176" s="289"/>
      <c r="F176" s="286"/>
      <c r="G176" s="218"/>
      <c r="H176" s="60"/>
      <c r="I176" s="61"/>
      <c r="J176" s="62"/>
      <c r="K176" s="60"/>
      <c r="L176" s="61"/>
      <c r="M176" s="62"/>
      <c r="N176" s="60"/>
      <c r="O176" s="61"/>
      <c r="P176" s="62"/>
      <c r="Q176" s="60"/>
      <c r="R176" s="61"/>
      <c r="S176" s="62"/>
      <c r="T176" s="60"/>
      <c r="U176" s="61"/>
      <c r="V176" s="62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63"/>
      <c r="BN176" s="63"/>
      <c r="BO176" s="63"/>
      <c r="BP176" s="63"/>
      <c r="BQ176" s="63"/>
      <c r="BR176" s="63"/>
      <c r="BS176" s="63"/>
      <c r="BT176" s="63"/>
      <c r="BU176" s="63"/>
      <c r="BV176" s="63"/>
      <c r="BW176" s="63"/>
      <c r="BX176" s="63"/>
      <c r="BY176" s="63"/>
      <c r="BZ176" s="63"/>
      <c r="CA176" s="63"/>
      <c r="CB176" s="63"/>
      <c r="CC176" s="63"/>
      <c r="CD176" s="63"/>
      <c r="CE176" s="63"/>
      <c r="CF176" s="63"/>
      <c r="CG176" s="63"/>
      <c r="CH176" s="63"/>
      <c r="CI176" s="63"/>
      <c r="CJ176" s="63"/>
      <c r="CK176" s="63"/>
      <c r="CL176" s="63"/>
      <c r="CM176" s="63"/>
      <c r="CN176" s="63"/>
      <c r="CO176" s="63"/>
      <c r="CP176" s="63"/>
      <c r="CQ176" s="63"/>
      <c r="CR176" s="63"/>
      <c r="CS176" s="63"/>
      <c r="CT176" s="63"/>
      <c r="CU176" s="63"/>
      <c r="CV176" s="63"/>
      <c r="CW176" s="63"/>
      <c r="CX176" s="63"/>
      <c r="CY176" s="63"/>
      <c r="CZ176" s="63"/>
      <c r="DA176" s="63"/>
      <c r="DB176" s="63"/>
      <c r="DC176" s="63"/>
      <c r="DD176" s="63"/>
      <c r="DE176" s="63"/>
      <c r="DF176" s="63"/>
      <c r="DG176" s="63"/>
      <c r="DH176" s="63"/>
      <c r="DI176" s="63"/>
      <c r="DJ176" s="63"/>
      <c r="DK176" s="63"/>
      <c r="DL176" s="63"/>
      <c r="DM176" s="63"/>
      <c r="DN176" s="63"/>
      <c r="DO176" s="63"/>
      <c r="DP176" s="63"/>
      <c r="DQ176" s="63"/>
      <c r="DR176" s="63"/>
      <c r="DS176" s="63"/>
      <c r="DT176" s="63"/>
      <c r="DU176" s="63"/>
      <c r="DV176" s="63"/>
      <c r="DW176" s="63"/>
      <c r="DX176" s="63"/>
      <c r="DY176" s="63"/>
      <c r="DZ176" s="63"/>
      <c r="EA176" s="63"/>
      <c r="EB176" s="63"/>
      <c r="EC176" s="63"/>
      <c r="ED176" s="63"/>
    </row>
    <row r="177" spans="1:134" s="5" customFormat="1" ht="15" customHeight="1" thickBot="1">
      <c r="A177" s="101" t="s">
        <v>360</v>
      </c>
      <c r="B177" s="92" t="s">
        <v>161</v>
      </c>
      <c r="C177" s="81"/>
      <c r="D177" s="293"/>
      <c r="E177" s="294"/>
      <c r="F177" s="295"/>
      <c r="G177" s="218"/>
      <c r="H177" s="60"/>
      <c r="I177" s="61"/>
      <c r="J177" s="62"/>
      <c r="K177" s="60"/>
      <c r="L177" s="61"/>
      <c r="M177" s="62"/>
      <c r="N177" s="60"/>
      <c r="O177" s="61"/>
      <c r="P177" s="62"/>
      <c r="Q177" s="60"/>
      <c r="R177" s="61"/>
      <c r="S177" s="62"/>
      <c r="T177" s="60"/>
      <c r="U177" s="61"/>
      <c r="V177" s="62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63"/>
      <c r="BN177" s="63"/>
      <c r="BO177" s="63"/>
      <c r="BP177" s="63"/>
      <c r="BQ177" s="63"/>
      <c r="BR177" s="63"/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L177" s="63"/>
      <c r="CM177" s="63"/>
      <c r="CN177" s="63"/>
      <c r="CO177" s="63"/>
      <c r="CP177" s="63"/>
      <c r="CQ177" s="63"/>
      <c r="CR177" s="63"/>
      <c r="CS177" s="63"/>
      <c r="CT177" s="63"/>
      <c r="CU177" s="63"/>
      <c r="CV177" s="63"/>
      <c r="CW177" s="63"/>
      <c r="CX177" s="63"/>
      <c r="CY177" s="63"/>
      <c r="CZ177" s="63"/>
      <c r="DA177" s="63"/>
      <c r="DB177" s="63"/>
      <c r="DC177" s="63"/>
      <c r="DD177" s="63"/>
      <c r="DE177" s="63"/>
      <c r="DF177" s="63"/>
      <c r="DG177" s="63"/>
      <c r="DH177" s="63"/>
      <c r="DI177" s="63"/>
      <c r="DJ177" s="63"/>
      <c r="DK177" s="63"/>
      <c r="DL177" s="63"/>
      <c r="DM177" s="63"/>
      <c r="DN177" s="63"/>
      <c r="DO177" s="63"/>
      <c r="DP177" s="63"/>
      <c r="DQ177" s="63"/>
      <c r="DR177" s="63"/>
      <c r="DS177" s="63"/>
      <c r="DT177" s="63"/>
      <c r="DU177" s="63"/>
      <c r="DV177" s="63"/>
      <c r="DW177" s="63"/>
      <c r="DX177" s="63"/>
      <c r="DY177" s="63"/>
      <c r="DZ177" s="63"/>
      <c r="EA177" s="63"/>
      <c r="EB177" s="63"/>
      <c r="EC177" s="63"/>
      <c r="ED177" s="63"/>
    </row>
    <row r="178" spans="1:134" s="5" customFormat="1" ht="15" customHeight="1" thickBot="1">
      <c r="A178" s="97" t="s">
        <v>356</v>
      </c>
      <c r="B178" s="89" t="s">
        <v>159</v>
      </c>
      <c r="C178" s="4"/>
      <c r="D178" s="290"/>
      <c r="E178" s="291"/>
      <c r="F178" s="292"/>
      <c r="G178" s="218"/>
      <c r="H178" s="60"/>
      <c r="I178" s="61"/>
      <c r="J178" s="62"/>
      <c r="K178" s="60"/>
      <c r="L178" s="61"/>
      <c r="M178" s="62"/>
      <c r="N178" s="60"/>
      <c r="O178" s="61"/>
      <c r="P178" s="62"/>
      <c r="Q178" s="60"/>
      <c r="R178" s="61"/>
      <c r="S178" s="62"/>
      <c r="T178" s="60"/>
      <c r="U178" s="61"/>
      <c r="V178" s="62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63"/>
      <c r="BN178" s="63"/>
      <c r="BO178" s="63"/>
      <c r="BP178" s="63"/>
      <c r="BQ178" s="63"/>
      <c r="BR178" s="63"/>
      <c r="BS178" s="63"/>
      <c r="BT178" s="63"/>
      <c r="BU178" s="63"/>
      <c r="BV178" s="63"/>
      <c r="BW178" s="63"/>
      <c r="BX178" s="63"/>
      <c r="BY178" s="63"/>
      <c r="BZ178" s="63"/>
      <c r="CA178" s="63"/>
      <c r="CB178" s="63"/>
      <c r="CC178" s="63"/>
      <c r="CD178" s="63"/>
      <c r="CE178" s="63"/>
      <c r="CF178" s="63"/>
      <c r="CG178" s="63"/>
      <c r="CH178" s="63"/>
      <c r="CI178" s="63"/>
      <c r="CJ178" s="63"/>
      <c r="CK178" s="63"/>
      <c r="CL178" s="63"/>
      <c r="CM178" s="63"/>
      <c r="CN178" s="63"/>
      <c r="CO178" s="63"/>
      <c r="CP178" s="63"/>
      <c r="CQ178" s="63"/>
      <c r="CR178" s="63"/>
      <c r="CS178" s="63"/>
      <c r="CT178" s="63"/>
      <c r="CU178" s="63"/>
      <c r="CV178" s="63"/>
      <c r="CW178" s="63"/>
      <c r="CX178" s="63"/>
      <c r="CY178" s="63"/>
      <c r="CZ178" s="63"/>
      <c r="DA178" s="63"/>
      <c r="DB178" s="63"/>
      <c r="DC178" s="63"/>
      <c r="DD178" s="63"/>
      <c r="DE178" s="63"/>
      <c r="DF178" s="63"/>
      <c r="DG178" s="63"/>
      <c r="DH178" s="63"/>
      <c r="DI178" s="63"/>
      <c r="DJ178" s="63"/>
      <c r="DK178" s="63"/>
      <c r="DL178" s="63"/>
      <c r="DM178" s="63"/>
      <c r="DN178" s="63"/>
      <c r="DO178" s="63"/>
      <c r="DP178" s="63"/>
      <c r="DQ178" s="63"/>
      <c r="DR178" s="63"/>
      <c r="DS178" s="63"/>
      <c r="DT178" s="63"/>
      <c r="DU178" s="63"/>
      <c r="DV178" s="63"/>
      <c r="DW178" s="63"/>
      <c r="DX178" s="63"/>
      <c r="DY178" s="63"/>
      <c r="DZ178" s="63"/>
      <c r="EA178" s="63"/>
      <c r="EB178" s="63"/>
      <c r="EC178" s="63"/>
      <c r="ED178" s="63"/>
    </row>
    <row r="179" spans="1:134" s="5" customFormat="1" ht="15" customHeight="1" thickBot="1">
      <c r="A179" s="106" t="s">
        <v>357</v>
      </c>
      <c r="B179" s="324" t="s">
        <v>160</v>
      </c>
      <c r="C179" s="88"/>
      <c r="D179" s="278"/>
      <c r="E179" s="279"/>
      <c r="F179" s="280"/>
      <c r="G179" s="218"/>
      <c r="H179" s="60"/>
      <c r="I179" s="61"/>
      <c r="J179" s="62"/>
      <c r="K179" s="60"/>
      <c r="L179" s="61"/>
      <c r="M179" s="62"/>
      <c r="N179" s="60"/>
      <c r="O179" s="61"/>
      <c r="P179" s="62"/>
      <c r="Q179" s="60"/>
      <c r="R179" s="61"/>
      <c r="S179" s="62"/>
      <c r="T179" s="60"/>
      <c r="U179" s="61"/>
      <c r="V179" s="62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63"/>
      <c r="BN179" s="63"/>
      <c r="BO179" s="63"/>
      <c r="BP179" s="63"/>
      <c r="BQ179" s="63"/>
      <c r="BR179" s="63"/>
      <c r="BS179" s="63"/>
      <c r="BT179" s="63"/>
      <c r="BU179" s="63"/>
      <c r="BV179" s="63"/>
      <c r="BW179" s="63"/>
      <c r="BX179" s="63"/>
      <c r="BY179" s="63"/>
      <c r="BZ179" s="63"/>
      <c r="CA179" s="63"/>
      <c r="CB179" s="63"/>
      <c r="CC179" s="63"/>
      <c r="CD179" s="63"/>
      <c r="CE179" s="63"/>
      <c r="CF179" s="63"/>
      <c r="CG179" s="63"/>
      <c r="CH179" s="63"/>
      <c r="CI179" s="63"/>
      <c r="CJ179" s="63"/>
      <c r="CK179" s="63"/>
      <c r="CL179" s="63"/>
      <c r="CM179" s="63"/>
      <c r="CN179" s="63"/>
      <c r="CO179" s="63"/>
      <c r="CP179" s="63"/>
      <c r="CQ179" s="63"/>
      <c r="CR179" s="63"/>
      <c r="CS179" s="63"/>
      <c r="CT179" s="63"/>
      <c r="CU179" s="63"/>
      <c r="CV179" s="63"/>
      <c r="CW179" s="63"/>
      <c r="CX179" s="63"/>
      <c r="CY179" s="63"/>
      <c r="CZ179" s="63"/>
      <c r="DA179" s="63"/>
      <c r="DB179" s="63"/>
      <c r="DC179" s="63"/>
      <c r="DD179" s="63"/>
      <c r="DE179" s="63"/>
      <c r="DF179" s="63"/>
      <c r="DG179" s="63"/>
      <c r="DH179" s="63"/>
      <c r="DI179" s="63"/>
      <c r="DJ179" s="63"/>
      <c r="DK179" s="63"/>
      <c r="DL179" s="63"/>
      <c r="DM179" s="63"/>
      <c r="DN179" s="63"/>
      <c r="DO179" s="63"/>
      <c r="DP179" s="63"/>
      <c r="DQ179" s="63"/>
      <c r="DR179" s="63"/>
      <c r="DS179" s="63"/>
      <c r="DT179" s="63"/>
      <c r="DU179" s="63"/>
      <c r="DV179" s="63"/>
      <c r="DW179" s="63"/>
      <c r="DX179" s="63"/>
      <c r="DY179" s="63"/>
      <c r="DZ179" s="63"/>
      <c r="EA179" s="63"/>
      <c r="EB179" s="63"/>
      <c r="EC179" s="63"/>
      <c r="ED179" s="63"/>
    </row>
    <row r="180" spans="1:134" s="5" customFormat="1" ht="15" customHeight="1" thickBot="1">
      <c r="A180" s="287" t="str">
        <f>IFERROR((#REF!+D180+E180+F180)/#REF!,"")</f>
        <v/>
      </c>
      <c r="B180" s="87" t="s">
        <v>361</v>
      </c>
      <c r="C180" s="83"/>
      <c r="D180" s="34">
        <f>SUM(D176:D179)</f>
        <v>0</v>
      </c>
      <c r="E180" s="34">
        <f>SUM(E176:E179)</f>
        <v>0</v>
      </c>
      <c r="F180" s="232">
        <f>SUM(F176:F179)</f>
        <v>0</v>
      </c>
      <c r="G180" s="218"/>
      <c r="H180" s="60"/>
      <c r="I180" s="61"/>
      <c r="J180" s="62"/>
      <c r="K180" s="60"/>
      <c r="L180" s="61"/>
      <c r="M180" s="62"/>
      <c r="N180" s="60"/>
      <c r="O180" s="61"/>
      <c r="P180" s="62"/>
      <c r="Q180" s="60"/>
      <c r="R180" s="61"/>
      <c r="S180" s="62"/>
      <c r="T180" s="60"/>
      <c r="U180" s="61"/>
      <c r="V180" s="62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63"/>
      <c r="BN180" s="63"/>
      <c r="BO180" s="63"/>
      <c r="BP180" s="63"/>
      <c r="BQ180" s="63"/>
      <c r="BR180" s="63"/>
      <c r="BS180" s="63"/>
      <c r="BT180" s="63"/>
      <c r="BU180" s="63"/>
      <c r="BV180" s="63"/>
      <c r="BW180" s="63"/>
      <c r="BX180" s="63"/>
      <c r="BY180" s="63"/>
      <c r="BZ180" s="63"/>
      <c r="CA180" s="63"/>
      <c r="CB180" s="63"/>
      <c r="CC180" s="63"/>
      <c r="CD180" s="63"/>
      <c r="CE180" s="63"/>
      <c r="CF180" s="63"/>
      <c r="CG180" s="63"/>
      <c r="CH180" s="63"/>
      <c r="CI180" s="63"/>
      <c r="CJ180" s="63"/>
      <c r="CK180" s="63"/>
      <c r="CL180" s="63"/>
      <c r="CM180" s="63"/>
      <c r="CN180" s="63"/>
      <c r="CO180" s="63"/>
      <c r="CP180" s="63"/>
      <c r="CQ180" s="63"/>
      <c r="CR180" s="63"/>
      <c r="CS180" s="63"/>
      <c r="CT180" s="63"/>
      <c r="CU180" s="63"/>
      <c r="CV180" s="63"/>
      <c r="CW180" s="63"/>
      <c r="CX180" s="63"/>
      <c r="CY180" s="63"/>
      <c r="CZ180" s="63"/>
      <c r="DA180" s="63"/>
      <c r="DB180" s="63"/>
      <c r="DC180" s="63"/>
      <c r="DD180" s="63"/>
      <c r="DE180" s="63"/>
      <c r="DF180" s="63"/>
      <c r="DG180" s="63"/>
      <c r="DH180" s="63"/>
      <c r="DI180" s="63"/>
      <c r="DJ180" s="63"/>
      <c r="DK180" s="63"/>
      <c r="DL180" s="63"/>
      <c r="DM180" s="63"/>
      <c r="DN180" s="63"/>
      <c r="DO180" s="63"/>
      <c r="DP180" s="63"/>
      <c r="DQ180" s="63"/>
      <c r="DR180" s="63"/>
      <c r="DS180" s="63"/>
      <c r="DT180" s="63"/>
      <c r="DU180" s="63"/>
      <c r="DV180" s="63"/>
      <c r="DW180" s="63"/>
      <c r="DX180" s="63"/>
      <c r="DY180" s="63"/>
      <c r="DZ180" s="63"/>
      <c r="EA180" s="63"/>
      <c r="EB180" s="63"/>
      <c r="EC180" s="63"/>
      <c r="ED180" s="63"/>
    </row>
    <row r="181" spans="1:134" s="5" customFormat="1" ht="15" customHeight="1" thickBot="1">
      <c r="A181" s="127" t="s">
        <v>313</v>
      </c>
      <c r="B181" s="128" t="s">
        <v>314</v>
      </c>
      <c r="C181" s="124"/>
      <c r="D181" s="283"/>
      <c r="E181" s="283"/>
      <c r="F181" s="284"/>
      <c r="G181" s="218"/>
      <c r="H181" s="60"/>
      <c r="I181" s="61"/>
      <c r="J181" s="62"/>
      <c r="K181" s="60"/>
      <c r="L181" s="61"/>
      <c r="M181" s="62"/>
      <c r="N181" s="60"/>
      <c r="O181" s="61"/>
      <c r="P181" s="62"/>
      <c r="Q181" s="60"/>
      <c r="R181" s="61"/>
      <c r="S181" s="62"/>
      <c r="T181" s="60"/>
      <c r="U181" s="61"/>
      <c r="V181" s="62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63"/>
      <c r="BN181" s="63"/>
      <c r="BO181" s="63"/>
      <c r="BP181" s="63"/>
      <c r="BQ181" s="63"/>
      <c r="BR181" s="63"/>
      <c r="BS181" s="63"/>
      <c r="BT181" s="63"/>
      <c r="BU181" s="63"/>
      <c r="BV181" s="63"/>
      <c r="BW181" s="63"/>
      <c r="BX181" s="63"/>
      <c r="BY181" s="63"/>
      <c r="BZ181" s="63"/>
      <c r="CA181" s="63"/>
      <c r="CB181" s="63"/>
      <c r="CC181" s="63"/>
      <c r="CD181" s="63"/>
      <c r="CE181" s="63"/>
      <c r="CF181" s="63"/>
      <c r="CG181" s="63"/>
      <c r="CH181" s="63"/>
      <c r="CI181" s="63"/>
      <c r="CJ181" s="63"/>
      <c r="CK181" s="63"/>
      <c r="CL181" s="63"/>
      <c r="CM181" s="63"/>
      <c r="CN181" s="63"/>
      <c r="CO181" s="63"/>
      <c r="CP181" s="63"/>
      <c r="CQ181" s="63"/>
      <c r="CR181" s="63"/>
      <c r="CS181" s="63"/>
      <c r="CT181" s="63"/>
      <c r="CU181" s="63"/>
      <c r="CV181" s="63"/>
      <c r="CW181" s="63"/>
      <c r="CX181" s="63"/>
      <c r="CY181" s="63"/>
      <c r="CZ181" s="63"/>
      <c r="DA181" s="63"/>
      <c r="DB181" s="63"/>
      <c r="DC181" s="63"/>
      <c r="DD181" s="63"/>
      <c r="DE181" s="63"/>
      <c r="DF181" s="63"/>
      <c r="DG181" s="63"/>
      <c r="DH181" s="63"/>
      <c r="DI181" s="63"/>
      <c r="DJ181" s="63"/>
      <c r="DK181" s="63"/>
      <c r="DL181" s="63"/>
      <c r="DM181" s="63"/>
      <c r="DN181" s="63"/>
      <c r="DO181" s="63"/>
      <c r="DP181" s="63"/>
      <c r="DQ181" s="63"/>
      <c r="DR181" s="63"/>
      <c r="DS181" s="63"/>
      <c r="DT181" s="63"/>
      <c r="DU181" s="63"/>
      <c r="DV181" s="63"/>
      <c r="DW181" s="63"/>
      <c r="DX181" s="63"/>
      <c r="DY181" s="63"/>
      <c r="DZ181" s="63"/>
      <c r="EA181" s="63"/>
      <c r="EB181" s="63"/>
      <c r="EC181" s="63"/>
      <c r="ED181" s="63"/>
    </row>
    <row r="182" spans="1:134" s="5" customFormat="1" ht="15" customHeight="1" thickBot="1">
      <c r="A182" s="97" t="s">
        <v>353</v>
      </c>
      <c r="B182" s="89" t="s">
        <v>157</v>
      </c>
      <c r="C182" s="4"/>
      <c r="D182" s="285"/>
      <c r="E182" s="289"/>
      <c r="F182" s="286"/>
      <c r="G182" s="218"/>
      <c r="H182" s="60"/>
      <c r="I182" s="61"/>
      <c r="J182" s="62"/>
      <c r="K182" s="60"/>
      <c r="L182" s="61"/>
      <c r="M182" s="62"/>
      <c r="N182" s="60"/>
      <c r="O182" s="61"/>
      <c r="P182" s="62"/>
      <c r="Q182" s="60"/>
      <c r="R182" s="61"/>
      <c r="S182" s="62"/>
      <c r="T182" s="60"/>
      <c r="U182" s="61"/>
      <c r="V182" s="62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  <c r="CC182" s="63"/>
      <c r="CD182" s="63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3"/>
      <c r="CW182" s="63"/>
      <c r="CX182" s="63"/>
      <c r="CY182" s="63"/>
      <c r="CZ182" s="63"/>
      <c r="DA182" s="63"/>
      <c r="DB182" s="63"/>
      <c r="DC182" s="63"/>
      <c r="DD182" s="63"/>
      <c r="DE182" s="63"/>
      <c r="DF182" s="63"/>
      <c r="DG182" s="63"/>
      <c r="DH182" s="63"/>
      <c r="DI182" s="63"/>
      <c r="DJ182" s="63"/>
      <c r="DK182" s="63"/>
      <c r="DL182" s="63"/>
      <c r="DM182" s="63"/>
      <c r="DN182" s="63"/>
      <c r="DO182" s="63"/>
      <c r="DP182" s="63"/>
      <c r="DQ182" s="63"/>
      <c r="DR182" s="63"/>
      <c r="DS182" s="63"/>
      <c r="DT182" s="63"/>
      <c r="DU182" s="63"/>
      <c r="DV182" s="63"/>
      <c r="DW182" s="63"/>
      <c r="DX182" s="63"/>
      <c r="DY182" s="63"/>
      <c r="DZ182" s="63"/>
      <c r="EA182" s="63"/>
      <c r="EB182" s="63"/>
      <c r="EC182" s="63"/>
      <c r="ED182" s="63"/>
    </row>
    <row r="183" spans="1:134" s="5" customFormat="1" ht="15" customHeight="1" thickBot="1">
      <c r="A183" s="97" t="s">
        <v>312</v>
      </c>
      <c r="B183" s="89" t="s">
        <v>138</v>
      </c>
      <c r="C183" s="10"/>
      <c r="D183" s="168"/>
      <c r="E183" s="190"/>
      <c r="F183" s="152"/>
      <c r="G183" s="218"/>
      <c r="H183" s="60"/>
      <c r="I183" s="61"/>
      <c r="J183" s="62"/>
      <c r="K183" s="60"/>
      <c r="L183" s="61"/>
      <c r="M183" s="62"/>
      <c r="N183" s="60"/>
      <c r="O183" s="61"/>
      <c r="P183" s="62"/>
      <c r="Q183" s="60"/>
      <c r="R183" s="61"/>
      <c r="S183" s="62"/>
      <c r="T183" s="60"/>
      <c r="U183" s="61"/>
      <c r="V183" s="62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63"/>
      <c r="BN183" s="6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  <c r="CA183" s="63"/>
      <c r="CB183" s="63"/>
      <c r="CC183" s="63"/>
      <c r="CD183" s="63"/>
      <c r="CE183" s="63"/>
      <c r="CF183" s="63"/>
      <c r="CG183" s="63"/>
      <c r="CH183" s="63"/>
      <c r="CI183" s="63"/>
      <c r="CJ183" s="63"/>
      <c r="CK183" s="63"/>
      <c r="CL183" s="63"/>
      <c r="CM183" s="63"/>
      <c r="CN183" s="63"/>
      <c r="CO183" s="63"/>
      <c r="CP183" s="63"/>
      <c r="CQ183" s="63"/>
      <c r="CR183" s="63"/>
      <c r="CS183" s="63"/>
      <c r="CT183" s="63"/>
      <c r="CU183" s="63"/>
      <c r="CV183" s="63"/>
      <c r="CW183" s="63"/>
      <c r="CX183" s="63"/>
      <c r="CY183" s="63"/>
      <c r="CZ183" s="63"/>
      <c r="DA183" s="63"/>
      <c r="DB183" s="63"/>
      <c r="DC183" s="63"/>
      <c r="DD183" s="63"/>
      <c r="DE183" s="63"/>
      <c r="DF183" s="63"/>
      <c r="DG183" s="63"/>
      <c r="DH183" s="63"/>
      <c r="DI183" s="63"/>
      <c r="DJ183" s="63"/>
      <c r="DK183" s="63"/>
      <c r="DL183" s="63"/>
      <c r="DM183" s="63"/>
      <c r="DN183" s="63"/>
      <c r="DO183" s="63"/>
      <c r="DP183" s="63"/>
      <c r="DQ183" s="63"/>
      <c r="DR183" s="63"/>
      <c r="DS183" s="63"/>
      <c r="DT183" s="63"/>
      <c r="DU183" s="63"/>
      <c r="DV183" s="63"/>
      <c r="DW183" s="63"/>
      <c r="DX183" s="63"/>
      <c r="DY183" s="63"/>
      <c r="DZ183" s="63"/>
      <c r="EA183" s="63"/>
      <c r="EB183" s="63"/>
      <c r="EC183" s="63"/>
      <c r="ED183" s="63"/>
    </row>
    <row r="184" spans="1:134" s="5" customFormat="1" ht="15" customHeight="1" thickBot="1">
      <c r="A184" s="102" t="s">
        <v>351</v>
      </c>
      <c r="B184" s="107" t="s">
        <v>156</v>
      </c>
      <c r="C184" s="91"/>
      <c r="D184" s="278"/>
      <c r="E184" s="279"/>
      <c r="F184" s="280"/>
      <c r="G184" s="218"/>
      <c r="H184" s="60"/>
      <c r="I184" s="61"/>
      <c r="J184" s="62"/>
      <c r="K184" s="60"/>
      <c r="L184" s="61"/>
      <c r="M184" s="62"/>
      <c r="N184" s="60"/>
      <c r="O184" s="61"/>
      <c r="P184" s="62"/>
      <c r="Q184" s="60"/>
      <c r="R184" s="61"/>
      <c r="S184" s="62"/>
      <c r="T184" s="60"/>
      <c r="U184" s="61"/>
      <c r="V184" s="62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63"/>
      <c r="BN184" s="63"/>
      <c r="BO184" s="63"/>
      <c r="BP184" s="63"/>
      <c r="BQ184" s="63"/>
      <c r="BR184" s="63"/>
      <c r="BS184" s="63"/>
      <c r="BT184" s="63"/>
      <c r="BU184" s="63"/>
      <c r="BV184" s="63"/>
      <c r="BW184" s="63"/>
      <c r="BX184" s="63"/>
      <c r="BY184" s="63"/>
      <c r="BZ184" s="63"/>
      <c r="CA184" s="63"/>
      <c r="CB184" s="63"/>
      <c r="CC184" s="63"/>
      <c r="CD184" s="63"/>
      <c r="CE184" s="63"/>
      <c r="CF184" s="63"/>
      <c r="CG184" s="63"/>
      <c r="CH184" s="63"/>
      <c r="CI184" s="63"/>
      <c r="CJ184" s="63"/>
      <c r="CK184" s="63"/>
      <c r="CL184" s="63"/>
      <c r="CM184" s="63"/>
      <c r="CN184" s="63"/>
      <c r="CO184" s="63"/>
      <c r="CP184" s="63"/>
      <c r="CQ184" s="63"/>
      <c r="CR184" s="63"/>
      <c r="CS184" s="63"/>
      <c r="CT184" s="63"/>
      <c r="CU184" s="63"/>
      <c r="CV184" s="63"/>
      <c r="CW184" s="63"/>
      <c r="CX184" s="63"/>
      <c r="CY184" s="63"/>
      <c r="CZ184" s="63"/>
      <c r="DA184" s="63"/>
      <c r="DB184" s="63"/>
      <c r="DC184" s="63"/>
      <c r="DD184" s="63"/>
      <c r="DE184" s="63"/>
      <c r="DF184" s="63"/>
      <c r="DG184" s="63"/>
      <c r="DH184" s="63"/>
      <c r="DI184" s="63"/>
      <c r="DJ184" s="63"/>
      <c r="DK184" s="63"/>
      <c r="DL184" s="63"/>
      <c r="DM184" s="63"/>
      <c r="DN184" s="63"/>
      <c r="DO184" s="63"/>
      <c r="DP184" s="63"/>
      <c r="DQ184" s="63"/>
      <c r="DR184" s="63"/>
      <c r="DS184" s="63"/>
      <c r="DT184" s="63"/>
      <c r="DU184" s="63"/>
      <c r="DV184" s="63"/>
      <c r="DW184" s="63"/>
      <c r="DX184" s="63"/>
      <c r="DY184" s="63"/>
      <c r="DZ184" s="63"/>
      <c r="EA184" s="63"/>
      <c r="EB184" s="63"/>
      <c r="EC184" s="63"/>
      <c r="ED184" s="63"/>
    </row>
    <row r="185" spans="1:134" s="5" customFormat="1" ht="15" customHeight="1" thickBot="1">
      <c r="A185" s="287" t="str">
        <f>IFERROR((#REF!+D185+E185+F185)/#REF!,"")</f>
        <v/>
      </c>
      <c r="B185" s="87" t="s">
        <v>352</v>
      </c>
      <c r="C185" s="88"/>
      <c r="D185" s="34">
        <f>SUM(D182:D184)</f>
        <v>0</v>
      </c>
      <c r="E185" s="34">
        <f>SUM(E182:E184)</f>
        <v>0</v>
      </c>
      <c r="F185" s="232">
        <f>SUM(F182:F184)</f>
        <v>0</v>
      </c>
      <c r="G185" s="218"/>
      <c r="H185" s="60"/>
      <c r="I185" s="61"/>
      <c r="J185" s="62"/>
      <c r="K185" s="60"/>
      <c r="L185" s="61"/>
      <c r="M185" s="62"/>
      <c r="N185" s="60"/>
      <c r="O185" s="61"/>
      <c r="P185" s="62"/>
      <c r="Q185" s="60"/>
      <c r="R185" s="61"/>
      <c r="S185" s="62"/>
      <c r="T185" s="60"/>
      <c r="U185" s="61"/>
      <c r="V185" s="62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  <c r="CE185" s="63"/>
      <c r="CF185" s="63"/>
      <c r="CG185" s="63"/>
      <c r="CH185" s="63"/>
      <c r="CI185" s="63"/>
      <c r="CJ185" s="63"/>
      <c r="CK185" s="63"/>
      <c r="CL185" s="63"/>
      <c r="CM185" s="63"/>
      <c r="CN185" s="63"/>
      <c r="CO185" s="63"/>
      <c r="CP185" s="63"/>
      <c r="CQ185" s="63"/>
      <c r="CR185" s="63"/>
      <c r="CS185" s="63"/>
      <c r="CT185" s="63"/>
      <c r="CU185" s="63"/>
      <c r="CV185" s="63"/>
      <c r="CW185" s="63"/>
      <c r="CX185" s="63"/>
      <c r="CY185" s="63"/>
      <c r="CZ185" s="63"/>
      <c r="DA185" s="63"/>
      <c r="DB185" s="63"/>
      <c r="DC185" s="63"/>
      <c r="DD185" s="63"/>
      <c r="DE185" s="63"/>
      <c r="DF185" s="63"/>
      <c r="DG185" s="63"/>
      <c r="DH185" s="63"/>
      <c r="DI185" s="63"/>
      <c r="DJ185" s="63"/>
      <c r="DK185" s="63"/>
      <c r="DL185" s="63"/>
      <c r="DM185" s="63"/>
      <c r="DN185" s="63"/>
      <c r="DO185" s="63"/>
      <c r="DP185" s="63"/>
      <c r="DQ185" s="63"/>
      <c r="DR185" s="63"/>
      <c r="DS185" s="63"/>
      <c r="DT185" s="63"/>
      <c r="DU185" s="63"/>
      <c r="DV185" s="63"/>
      <c r="DW185" s="63"/>
      <c r="DX185" s="63"/>
      <c r="DY185" s="63"/>
      <c r="DZ185" s="63"/>
      <c r="EA185" s="63"/>
      <c r="EB185" s="63"/>
      <c r="EC185" s="63"/>
      <c r="ED185" s="63"/>
    </row>
    <row r="186" spans="1:134" s="5" customFormat="1" ht="15" customHeight="1" thickBot="1">
      <c r="A186" s="127" t="s">
        <v>191</v>
      </c>
      <c r="B186" s="128" t="s">
        <v>192</v>
      </c>
      <c r="C186" s="124"/>
      <c r="D186" s="283"/>
      <c r="E186" s="283"/>
      <c r="F186" s="284"/>
      <c r="G186" s="218"/>
      <c r="H186" s="60"/>
      <c r="I186" s="61"/>
      <c r="J186" s="62"/>
      <c r="K186" s="60"/>
      <c r="L186" s="61"/>
      <c r="M186" s="62"/>
      <c r="N186" s="60"/>
      <c r="O186" s="61"/>
      <c r="P186" s="62"/>
      <c r="Q186" s="60"/>
      <c r="R186" s="61"/>
      <c r="S186" s="62"/>
      <c r="T186" s="60"/>
      <c r="U186" s="61"/>
      <c r="V186" s="62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  <c r="CE186" s="63"/>
      <c r="CF186" s="63"/>
      <c r="CG186" s="63"/>
      <c r="CH186" s="63"/>
      <c r="CI186" s="63"/>
      <c r="CJ186" s="63"/>
      <c r="CK186" s="63"/>
      <c r="CL186" s="63"/>
      <c r="CM186" s="63"/>
      <c r="CN186" s="63"/>
      <c r="CO186" s="63"/>
      <c r="CP186" s="63"/>
      <c r="CQ186" s="63"/>
      <c r="CR186" s="63"/>
      <c r="CS186" s="63"/>
      <c r="CT186" s="63"/>
      <c r="CU186" s="63"/>
      <c r="CV186" s="63"/>
      <c r="CW186" s="63"/>
      <c r="CX186" s="63"/>
      <c r="CY186" s="63"/>
      <c r="CZ186" s="63"/>
      <c r="DA186" s="63"/>
      <c r="DB186" s="63"/>
      <c r="DC186" s="63"/>
      <c r="DD186" s="63"/>
      <c r="DE186" s="63"/>
      <c r="DF186" s="63"/>
      <c r="DG186" s="63"/>
      <c r="DH186" s="63"/>
      <c r="DI186" s="63"/>
      <c r="DJ186" s="63"/>
      <c r="DK186" s="63"/>
      <c r="DL186" s="63"/>
      <c r="DM186" s="63"/>
      <c r="DN186" s="63"/>
      <c r="DO186" s="63"/>
      <c r="DP186" s="63"/>
      <c r="DQ186" s="63"/>
      <c r="DR186" s="63"/>
      <c r="DS186" s="63"/>
      <c r="DT186" s="63"/>
      <c r="DU186" s="63"/>
      <c r="DV186" s="63"/>
      <c r="DW186" s="63"/>
      <c r="DX186" s="63"/>
      <c r="DY186" s="63"/>
      <c r="DZ186" s="63"/>
      <c r="EA186" s="63"/>
      <c r="EB186" s="63"/>
      <c r="EC186" s="63"/>
      <c r="ED186" s="63"/>
    </row>
    <row r="187" spans="1:134" s="5" customFormat="1" ht="15" customHeight="1" thickBot="1">
      <c r="A187" s="94" t="s">
        <v>190</v>
      </c>
      <c r="B187" s="130" t="s">
        <v>10</v>
      </c>
      <c r="C187" s="83"/>
      <c r="D187" s="285">
        <v>9000</v>
      </c>
      <c r="E187" s="285">
        <f>13863+1066+22006-630-49-D187</f>
        <v>27256</v>
      </c>
      <c r="F187" s="301">
        <f>630+49</f>
        <v>679</v>
      </c>
      <c r="G187" s="218"/>
      <c r="H187" s="60">
        <v>-9000</v>
      </c>
      <c r="I187" s="61"/>
      <c r="J187" s="62"/>
      <c r="K187" s="60" t="s">
        <v>391</v>
      </c>
      <c r="L187" s="61"/>
      <c r="M187" s="62"/>
      <c r="N187" s="60"/>
      <c r="O187" s="61"/>
      <c r="P187" s="62"/>
      <c r="Q187" s="60"/>
      <c r="R187" s="61"/>
      <c r="S187" s="62"/>
      <c r="T187" s="60"/>
      <c r="U187" s="61"/>
      <c r="V187" s="62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  <c r="CE187" s="63"/>
      <c r="CF187" s="63"/>
      <c r="CG187" s="63"/>
      <c r="CH187" s="63"/>
      <c r="CI187" s="63"/>
      <c r="CJ187" s="63"/>
      <c r="CK187" s="63"/>
      <c r="CL187" s="63"/>
      <c r="CM187" s="63"/>
      <c r="CN187" s="63"/>
      <c r="CO187" s="63"/>
      <c r="CP187" s="63"/>
      <c r="CQ187" s="63"/>
      <c r="CR187" s="63"/>
      <c r="CS187" s="63"/>
      <c r="CT187" s="63"/>
      <c r="CU187" s="63"/>
      <c r="CV187" s="63"/>
      <c r="CW187" s="63"/>
      <c r="CX187" s="63"/>
      <c r="CY187" s="63"/>
      <c r="CZ187" s="63"/>
      <c r="DA187" s="63"/>
      <c r="DB187" s="63"/>
      <c r="DC187" s="63"/>
      <c r="DD187" s="63"/>
      <c r="DE187" s="63"/>
      <c r="DF187" s="63"/>
      <c r="DG187" s="63"/>
      <c r="DH187" s="63"/>
      <c r="DI187" s="63"/>
      <c r="DJ187" s="63"/>
      <c r="DK187" s="63"/>
      <c r="DL187" s="63"/>
      <c r="DM187" s="63"/>
      <c r="DN187" s="63"/>
      <c r="DO187" s="63"/>
      <c r="DP187" s="63"/>
      <c r="DQ187" s="63"/>
      <c r="DR187" s="63"/>
      <c r="DS187" s="63"/>
      <c r="DT187" s="63"/>
      <c r="DU187" s="63"/>
      <c r="DV187" s="63"/>
      <c r="DW187" s="63"/>
      <c r="DX187" s="63"/>
      <c r="DY187" s="63"/>
      <c r="DZ187" s="63"/>
      <c r="EA187" s="63"/>
      <c r="EB187" s="63"/>
      <c r="EC187" s="63"/>
      <c r="ED187" s="63"/>
    </row>
    <row r="188" spans="1:134" s="5" customFormat="1" ht="15" customHeight="1" thickBot="1">
      <c r="A188" s="96" t="s">
        <v>190</v>
      </c>
      <c r="B188" s="89" t="s">
        <v>11</v>
      </c>
      <c r="C188" s="4"/>
      <c r="D188" s="285"/>
      <c r="E188" s="285"/>
      <c r="F188" s="286"/>
      <c r="G188" s="218"/>
      <c r="H188" s="60"/>
      <c r="I188" s="61"/>
      <c r="J188" s="62"/>
      <c r="K188" s="60"/>
      <c r="L188" s="61"/>
      <c r="M188" s="62"/>
      <c r="N188" s="60"/>
      <c r="O188" s="61"/>
      <c r="P188" s="62"/>
      <c r="Q188" s="60"/>
      <c r="R188" s="61"/>
      <c r="S188" s="62"/>
      <c r="T188" s="60"/>
      <c r="U188" s="61"/>
      <c r="V188" s="62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  <c r="CE188" s="63"/>
      <c r="CF188" s="63"/>
      <c r="CG188" s="63"/>
      <c r="CH188" s="63"/>
      <c r="CI188" s="63"/>
      <c r="CJ188" s="63"/>
      <c r="CK188" s="63"/>
      <c r="CL188" s="63"/>
      <c r="CM188" s="63"/>
      <c r="CN188" s="63"/>
      <c r="CO188" s="63"/>
      <c r="CP188" s="63"/>
      <c r="CQ188" s="63"/>
      <c r="CR188" s="63"/>
      <c r="CS188" s="63"/>
      <c r="CT188" s="63"/>
      <c r="CU188" s="63"/>
      <c r="CV188" s="63"/>
      <c r="CW188" s="63"/>
      <c r="CX188" s="63"/>
      <c r="CY188" s="63"/>
      <c r="CZ188" s="63"/>
      <c r="DA188" s="63"/>
      <c r="DB188" s="63"/>
      <c r="DC188" s="63"/>
      <c r="DD188" s="63"/>
      <c r="DE188" s="63"/>
      <c r="DF188" s="63"/>
      <c r="DG188" s="63"/>
      <c r="DH188" s="63"/>
      <c r="DI188" s="63"/>
      <c r="DJ188" s="63"/>
      <c r="DK188" s="63"/>
      <c r="DL188" s="63"/>
      <c r="DM188" s="63"/>
      <c r="DN188" s="63"/>
      <c r="DO188" s="63"/>
      <c r="DP188" s="63"/>
      <c r="DQ188" s="63"/>
      <c r="DR188" s="63"/>
      <c r="DS188" s="63"/>
      <c r="DT188" s="63"/>
      <c r="DU188" s="63"/>
      <c r="DV188" s="63"/>
      <c r="DW188" s="63"/>
      <c r="DX188" s="63"/>
      <c r="DY188" s="63"/>
      <c r="DZ188" s="63"/>
      <c r="EA188" s="63"/>
      <c r="EB188" s="63"/>
      <c r="EC188" s="63"/>
      <c r="ED188" s="63"/>
    </row>
    <row r="189" spans="1:134" s="5" customFormat="1" ht="15" customHeight="1" thickBot="1">
      <c r="A189" s="95" t="s">
        <v>203</v>
      </c>
      <c r="B189" s="107" t="s">
        <v>204</v>
      </c>
      <c r="C189" s="91"/>
      <c r="D189" s="278"/>
      <c r="E189" s="279"/>
      <c r="F189" s="280"/>
      <c r="G189" s="218"/>
      <c r="H189" s="60"/>
      <c r="I189" s="61"/>
      <c r="J189" s="62"/>
      <c r="K189" s="60"/>
      <c r="L189" s="61"/>
      <c r="M189" s="62"/>
      <c r="N189" s="60"/>
      <c r="O189" s="61"/>
      <c r="P189" s="62"/>
      <c r="Q189" s="60"/>
      <c r="R189" s="61"/>
      <c r="S189" s="62"/>
      <c r="T189" s="60"/>
      <c r="U189" s="61"/>
      <c r="V189" s="62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  <c r="CE189" s="63"/>
      <c r="CF189" s="63"/>
      <c r="CG189" s="63"/>
      <c r="CH189" s="63"/>
      <c r="CI189" s="63"/>
      <c r="CJ189" s="63"/>
      <c r="CK189" s="63"/>
      <c r="CL189" s="63"/>
      <c r="CM189" s="63"/>
      <c r="CN189" s="63"/>
      <c r="CO189" s="63"/>
      <c r="CP189" s="63"/>
      <c r="CQ189" s="63"/>
      <c r="CR189" s="63"/>
      <c r="CS189" s="63"/>
      <c r="CT189" s="63"/>
      <c r="CU189" s="63"/>
      <c r="CV189" s="63"/>
      <c r="CW189" s="63"/>
      <c r="CX189" s="63"/>
      <c r="CY189" s="63"/>
      <c r="CZ189" s="63"/>
      <c r="DA189" s="63"/>
      <c r="DB189" s="63"/>
      <c r="DC189" s="63"/>
      <c r="DD189" s="63"/>
      <c r="DE189" s="63"/>
      <c r="DF189" s="63"/>
      <c r="DG189" s="63"/>
      <c r="DH189" s="63"/>
      <c r="DI189" s="63"/>
      <c r="DJ189" s="63"/>
      <c r="DK189" s="63"/>
      <c r="DL189" s="63"/>
      <c r="DM189" s="63"/>
      <c r="DN189" s="63"/>
      <c r="DO189" s="63"/>
      <c r="DP189" s="63"/>
      <c r="DQ189" s="63"/>
      <c r="DR189" s="63"/>
      <c r="DS189" s="63"/>
      <c r="DT189" s="63"/>
      <c r="DU189" s="63"/>
      <c r="DV189" s="63"/>
      <c r="DW189" s="63"/>
      <c r="DX189" s="63"/>
      <c r="DY189" s="63"/>
      <c r="DZ189" s="63"/>
      <c r="EA189" s="63"/>
      <c r="EB189" s="63"/>
      <c r="EC189" s="63"/>
      <c r="ED189" s="63"/>
    </row>
    <row r="190" spans="1:134" s="5" customFormat="1" ht="15" customHeight="1" thickBot="1">
      <c r="A190" s="287" t="str">
        <f>IFERROR((#REF!+D190+E190+F190)/#REF!,"")</f>
        <v/>
      </c>
      <c r="B190" s="105" t="s">
        <v>197</v>
      </c>
      <c r="C190" s="88"/>
      <c r="D190" s="93">
        <f>SUM(D187:D189)</f>
        <v>9000</v>
      </c>
      <c r="E190" s="93">
        <f>SUM(E187:E189)</f>
        <v>27256</v>
      </c>
      <c r="F190" s="235">
        <f>SUM(F187:F189)</f>
        <v>679</v>
      </c>
      <c r="G190" s="218"/>
      <c r="H190" s="60"/>
      <c r="I190" s="61"/>
      <c r="J190" s="62"/>
      <c r="K190" s="60"/>
      <c r="L190" s="61"/>
      <c r="M190" s="62"/>
      <c r="N190" s="60"/>
      <c r="O190" s="61"/>
      <c r="P190" s="62"/>
      <c r="Q190" s="60"/>
      <c r="R190" s="61"/>
      <c r="S190" s="62"/>
      <c r="T190" s="60"/>
      <c r="U190" s="61"/>
      <c r="V190" s="62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L190" s="63"/>
      <c r="CM190" s="63"/>
      <c r="CN190" s="63"/>
      <c r="CO190" s="63"/>
      <c r="CP190" s="63"/>
      <c r="CQ190" s="63"/>
      <c r="CR190" s="63"/>
      <c r="CS190" s="63"/>
      <c r="CT190" s="63"/>
      <c r="CU190" s="63"/>
      <c r="CV190" s="63"/>
      <c r="CW190" s="63"/>
      <c r="CX190" s="63"/>
      <c r="CY190" s="63"/>
      <c r="CZ190" s="63"/>
      <c r="DA190" s="63"/>
      <c r="DB190" s="63"/>
      <c r="DC190" s="63"/>
      <c r="DD190" s="63"/>
      <c r="DE190" s="63"/>
      <c r="DF190" s="63"/>
      <c r="DG190" s="63"/>
      <c r="DH190" s="63"/>
      <c r="DI190" s="63"/>
      <c r="DJ190" s="63"/>
      <c r="DK190" s="63"/>
      <c r="DL190" s="63"/>
      <c r="DM190" s="63"/>
      <c r="DN190" s="63"/>
      <c r="DO190" s="63"/>
      <c r="DP190" s="63"/>
      <c r="DQ190" s="63"/>
      <c r="DR190" s="63"/>
      <c r="DS190" s="63"/>
      <c r="DT190" s="63"/>
      <c r="DU190" s="63"/>
      <c r="DV190" s="63"/>
      <c r="DW190" s="63"/>
      <c r="DX190" s="63"/>
      <c r="DY190" s="63"/>
      <c r="DZ190" s="63"/>
      <c r="EA190" s="63"/>
      <c r="EB190" s="63"/>
      <c r="EC190" s="63"/>
      <c r="ED190" s="63"/>
    </row>
    <row r="191" spans="1:134" s="5" customFormat="1" ht="15" customHeight="1" thickBot="1">
      <c r="A191" s="127" t="s">
        <v>194</v>
      </c>
      <c r="B191" s="128" t="s">
        <v>195</v>
      </c>
      <c r="C191" s="124"/>
      <c r="D191" s="283"/>
      <c r="E191" s="283"/>
      <c r="F191" s="284"/>
      <c r="G191" s="218"/>
      <c r="H191" s="60"/>
      <c r="I191" s="61"/>
      <c r="J191" s="62"/>
      <c r="K191" s="60"/>
      <c r="L191" s="61"/>
      <c r="M191" s="62"/>
      <c r="N191" s="60"/>
      <c r="O191" s="61"/>
      <c r="P191" s="62"/>
      <c r="Q191" s="60"/>
      <c r="R191" s="61"/>
      <c r="S191" s="62"/>
      <c r="T191" s="60"/>
      <c r="U191" s="61"/>
      <c r="V191" s="62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  <c r="CE191" s="63"/>
      <c r="CF191" s="63"/>
      <c r="CG191" s="63"/>
      <c r="CH191" s="63"/>
      <c r="CI191" s="63"/>
      <c r="CJ191" s="63"/>
      <c r="CK191" s="63"/>
      <c r="CL191" s="63"/>
      <c r="CM191" s="63"/>
      <c r="CN191" s="63"/>
      <c r="CO191" s="63"/>
      <c r="CP191" s="63"/>
      <c r="CQ191" s="63"/>
      <c r="CR191" s="63"/>
      <c r="CS191" s="63"/>
      <c r="CT191" s="63"/>
      <c r="CU191" s="63"/>
      <c r="CV191" s="63"/>
      <c r="CW191" s="63"/>
      <c r="CX191" s="63"/>
      <c r="CY191" s="63"/>
      <c r="CZ191" s="63"/>
      <c r="DA191" s="63"/>
      <c r="DB191" s="63"/>
      <c r="DC191" s="63"/>
      <c r="DD191" s="63"/>
      <c r="DE191" s="63"/>
      <c r="DF191" s="63"/>
      <c r="DG191" s="63"/>
      <c r="DH191" s="63"/>
      <c r="DI191" s="63"/>
      <c r="DJ191" s="63"/>
      <c r="DK191" s="63"/>
      <c r="DL191" s="63"/>
      <c r="DM191" s="63"/>
      <c r="DN191" s="63"/>
      <c r="DO191" s="63"/>
      <c r="DP191" s="63"/>
      <c r="DQ191" s="63"/>
      <c r="DR191" s="63"/>
      <c r="DS191" s="63"/>
      <c r="DT191" s="63"/>
      <c r="DU191" s="63"/>
      <c r="DV191" s="63"/>
      <c r="DW191" s="63"/>
      <c r="DX191" s="63"/>
      <c r="DY191" s="63"/>
      <c r="DZ191" s="63"/>
      <c r="EA191" s="63"/>
      <c r="EB191" s="63"/>
      <c r="EC191" s="63"/>
      <c r="ED191" s="63"/>
    </row>
    <row r="192" spans="1:134" s="5" customFormat="1" ht="15" customHeight="1" thickBot="1">
      <c r="A192" s="97" t="s">
        <v>256</v>
      </c>
      <c r="B192" s="89" t="s">
        <v>14</v>
      </c>
      <c r="C192" s="4"/>
      <c r="D192" s="285"/>
      <c r="E192" s="289"/>
      <c r="F192" s="286"/>
      <c r="G192" s="218"/>
      <c r="H192" s="60"/>
      <c r="I192" s="61"/>
      <c r="J192" s="62"/>
      <c r="K192" s="60"/>
      <c r="L192" s="61"/>
      <c r="M192" s="62"/>
      <c r="N192" s="60"/>
      <c r="O192" s="61"/>
      <c r="P192" s="62"/>
      <c r="Q192" s="60"/>
      <c r="R192" s="61"/>
      <c r="S192" s="62"/>
      <c r="T192" s="60"/>
      <c r="U192" s="61"/>
      <c r="V192" s="62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  <c r="CE192" s="63"/>
      <c r="CF192" s="63"/>
      <c r="CG192" s="63"/>
      <c r="CH192" s="63"/>
      <c r="CI192" s="63"/>
      <c r="CJ192" s="63"/>
      <c r="CK192" s="63"/>
      <c r="CL192" s="63"/>
      <c r="CM192" s="63"/>
      <c r="CN192" s="63"/>
      <c r="CO192" s="63"/>
      <c r="CP192" s="63"/>
      <c r="CQ192" s="63"/>
      <c r="CR192" s="63"/>
      <c r="CS192" s="63"/>
      <c r="CT192" s="63"/>
      <c r="CU192" s="63"/>
      <c r="CV192" s="63"/>
      <c r="CW192" s="63"/>
      <c r="CX192" s="63"/>
      <c r="CY192" s="63"/>
      <c r="CZ192" s="63"/>
      <c r="DA192" s="63"/>
      <c r="DB192" s="63"/>
      <c r="DC192" s="63"/>
      <c r="DD192" s="63"/>
      <c r="DE192" s="63"/>
      <c r="DF192" s="63"/>
      <c r="DG192" s="63"/>
      <c r="DH192" s="63"/>
      <c r="DI192" s="63"/>
      <c r="DJ192" s="63"/>
      <c r="DK192" s="63"/>
      <c r="DL192" s="63"/>
      <c r="DM192" s="63"/>
      <c r="DN192" s="63"/>
      <c r="DO192" s="63"/>
      <c r="DP192" s="63"/>
      <c r="DQ192" s="63"/>
      <c r="DR192" s="63"/>
      <c r="DS192" s="63"/>
      <c r="DT192" s="63"/>
      <c r="DU192" s="63"/>
      <c r="DV192" s="63"/>
      <c r="DW192" s="63"/>
      <c r="DX192" s="63"/>
      <c r="DY192" s="63"/>
      <c r="DZ192" s="63"/>
      <c r="EA192" s="63"/>
      <c r="EB192" s="63"/>
      <c r="EC192" s="63"/>
      <c r="ED192" s="63"/>
    </row>
    <row r="193" spans="1:134" s="5" customFormat="1" ht="15" customHeight="1" thickBot="1">
      <c r="A193" s="96" t="s">
        <v>256</v>
      </c>
      <c r="B193" s="89" t="s">
        <v>176</v>
      </c>
      <c r="C193" s="4"/>
      <c r="D193" s="285"/>
      <c r="E193" s="289"/>
      <c r="F193" s="286"/>
      <c r="G193" s="218"/>
      <c r="H193" s="60"/>
      <c r="I193" s="61"/>
      <c r="J193" s="62"/>
      <c r="K193" s="60"/>
      <c r="L193" s="61"/>
      <c r="M193" s="62"/>
      <c r="N193" s="60"/>
      <c r="O193" s="61"/>
      <c r="P193" s="62"/>
      <c r="Q193" s="60"/>
      <c r="R193" s="61"/>
      <c r="S193" s="62"/>
      <c r="T193" s="60"/>
      <c r="U193" s="61"/>
      <c r="V193" s="62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  <c r="CE193" s="63"/>
      <c r="CF193" s="63"/>
      <c r="CG193" s="63"/>
      <c r="CH193" s="63"/>
      <c r="CI193" s="63"/>
      <c r="CJ193" s="63"/>
      <c r="CK193" s="63"/>
      <c r="CL193" s="63"/>
      <c r="CM193" s="63"/>
      <c r="CN193" s="63"/>
      <c r="CO193" s="63"/>
      <c r="CP193" s="63"/>
      <c r="CQ193" s="63"/>
      <c r="CR193" s="63"/>
      <c r="CS193" s="63"/>
      <c r="CT193" s="63"/>
      <c r="CU193" s="63"/>
      <c r="CV193" s="63"/>
      <c r="CW193" s="63"/>
      <c r="CX193" s="63"/>
      <c r="CY193" s="63"/>
      <c r="CZ193" s="63"/>
      <c r="DA193" s="63"/>
      <c r="DB193" s="63"/>
      <c r="DC193" s="63"/>
      <c r="DD193" s="63"/>
      <c r="DE193" s="63"/>
      <c r="DF193" s="63"/>
      <c r="DG193" s="63"/>
      <c r="DH193" s="63"/>
      <c r="DI193" s="63"/>
      <c r="DJ193" s="63"/>
      <c r="DK193" s="63"/>
      <c r="DL193" s="63"/>
      <c r="DM193" s="63"/>
      <c r="DN193" s="63"/>
      <c r="DO193" s="63"/>
      <c r="DP193" s="63"/>
      <c r="DQ193" s="63"/>
      <c r="DR193" s="63"/>
      <c r="DS193" s="63"/>
      <c r="DT193" s="63"/>
      <c r="DU193" s="63"/>
      <c r="DV193" s="63"/>
      <c r="DW193" s="63"/>
      <c r="DX193" s="63"/>
      <c r="DY193" s="63"/>
      <c r="DZ193" s="63"/>
      <c r="EA193" s="63"/>
      <c r="EB193" s="63"/>
      <c r="EC193" s="63"/>
      <c r="ED193" s="63"/>
    </row>
    <row r="194" spans="1:134" s="5" customFormat="1" ht="15" customHeight="1" thickBot="1">
      <c r="A194" s="96" t="s">
        <v>208</v>
      </c>
      <c r="B194" s="89" t="s">
        <v>13</v>
      </c>
      <c r="C194" s="4"/>
      <c r="D194" s="285"/>
      <c r="E194" s="285">
        <f>63993+1263-960</f>
        <v>64296</v>
      </c>
      <c r="F194" s="286">
        <v>960</v>
      </c>
      <c r="G194" s="218"/>
      <c r="H194" s="60"/>
      <c r="I194" s="61"/>
      <c r="J194" s="62"/>
      <c r="K194" s="60"/>
      <c r="L194" s="61"/>
      <c r="M194" s="62"/>
      <c r="N194" s="60"/>
      <c r="O194" s="61"/>
      <c r="P194" s="62"/>
      <c r="Q194" s="60"/>
      <c r="R194" s="61"/>
      <c r="S194" s="62"/>
      <c r="T194" s="60"/>
      <c r="U194" s="61"/>
      <c r="V194" s="62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3"/>
      <c r="CS194" s="63"/>
      <c r="CT194" s="63"/>
      <c r="CU194" s="63"/>
      <c r="CV194" s="63"/>
      <c r="CW194" s="63"/>
      <c r="CX194" s="63"/>
      <c r="CY194" s="63"/>
      <c r="CZ194" s="63"/>
      <c r="DA194" s="63"/>
      <c r="DB194" s="63"/>
      <c r="DC194" s="63"/>
      <c r="DD194" s="63"/>
      <c r="DE194" s="63"/>
      <c r="DF194" s="63"/>
      <c r="DG194" s="63"/>
      <c r="DH194" s="63"/>
      <c r="DI194" s="63"/>
      <c r="DJ194" s="63"/>
      <c r="DK194" s="63"/>
      <c r="DL194" s="63"/>
      <c r="DM194" s="63"/>
      <c r="DN194" s="63"/>
      <c r="DO194" s="63"/>
      <c r="DP194" s="63"/>
      <c r="DQ194" s="63"/>
      <c r="DR194" s="63"/>
      <c r="DS194" s="63"/>
      <c r="DT194" s="63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</row>
    <row r="195" spans="1:134" s="5" customFormat="1" ht="15" customHeight="1" thickBot="1">
      <c r="A195" s="96" t="s">
        <v>210</v>
      </c>
      <c r="B195" s="89" t="s">
        <v>377</v>
      </c>
      <c r="C195" s="4"/>
      <c r="D195" s="285">
        <v>12000</v>
      </c>
      <c r="E195" s="285">
        <f>68658-1260-12342-2871-D195</f>
        <v>40185</v>
      </c>
      <c r="F195" s="286">
        <f>1260+12342+2871</f>
        <v>16473</v>
      </c>
      <c r="G195" s="218"/>
      <c r="H195" s="60">
        <v>-12000</v>
      </c>
      <c r="I195" s="61"/>
      <c r="J195" s="62"/>
      <c r="K195" s="60" t="s">
        <v>393</v>
      </c>
      <c r="L195" s="61"/>
      <c r="M195" s="62"/>
      <c r="N195" s="60"/>
      <c r="O195" s="61"/>
      <c r="P195" s="62"/>
      <c r="Q195" s="60"/>
      <c r="R195" s="61"/>
      <c r="S195" s="62"/>
      <c r="T195" s="60"/>
      <c r="U195" s="61"/>
      <c r="V195" s="62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3"/>
      <c r="CS195" s="63"/>
      <c r="CT195" s="63"/>
      <c r="CU195" s="63"/>
      <c r="CV195" s="63"/>
      <c r="CW195" s="63"/>
      <c r="CX195" s="63"/>
      <c r="CY195" s="63"/>
      <c r="CZ195" s="63"/>
      <c r="DA195" s="63"/>
      <c r="DB195" s="63"/>
      <c r="DC195" s="63"/>
      <c r="DD195" s="63"/>
      <c r="DE195" s="63"/>
      <c r="DF195" s="63"/>
      <c r="DG195" s="63"/>
      <c r="DH195" s="63"/>
      <c r="DI195" s="63"/>
      <c r="DJ195" s="63"/>
      <c r="DK195" s="63"/>
      <c r="DL195" s="63"/>
      <c r="DM195" s="63"/>
      <c r="DN195" s="63"/>
      <c r="DO195" s="63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</row>
    <row r="196" spans="1:134" s="5" customFormat="1" ht="15" customHeight="1" thickBot="1">
      <c r="A196" s="96" t="s">
        <v>210</v>
      </c>
      <c r="B196" s="89" t="s">
        <v>375</v>
      </c>
      <c r="C196" s="4"/>
      <c r="D196" s="285"/>
      <c r="E196" s="285"/>
      <c r="F196" s="286"/>
      <c r="G196" s="218"/>
      <c r="H196" s="60"/>
      <c r="I196" s="61"/>
      <c r="J196" s="62"/>
      <c r="K196" s="60"/>
      <c r="L196" s="61"/>
      <c r="M196" s="62"/>
      <c r="N196" s="60"/>
      <c r="O196" s="61"/>
      <c r="P196" s="62"/>
      <c r="Q196" s="60"/>
      <c r="R196" s="61"/>
      <c r="S196" s="62"/>
      <c r="T196" s="60"/>
      <c r="U196" s="61"/>
      <c r="V196" s="62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  <c r="CE196" s="63"/>
      <c r="CF196" s="63"/>
      <c r="CG196" s="63"/>
      <c r="CH196" s="63"/>
      <c r="CI196" s="63"/>
      <c r="CJ196" s="63"/>
      <c r="CK196" s="63"/>
      <c r="CL196" s="63"/>
      <c r="CM196" s="63"/>
      <c r="CN196" s="63"/>
      <c r="CO196" s="63"/>
      <c r="CP196" s="63"/>
      <c r="CQ196" s="63"/>
      <c r="CR196" s="63"/>
      <c r="CS196" s="63"/>
      <c r="CT196" s="63"/>
      <c r="CU196" s="63"/>
      <c r="CV196" s="63"/>
      <c r="CW196" s="63"/>
      <c r="CX196" s="63"/>
      <c r="CY196" s="63"/>
      <c r="CZ196" s="63"/>
      <c r="DA196" s="63"/>
      <c r="DB196" s="63"/>
      <c r="DC196" s="63"/>
      <c r="DD196" s="63"/>
      <c r="DE196" s="63"/>
      <c r="DF196" s="63"/>
      <c r="DG196" s="63"/>
      <c r="DH196" s="63"/>
      <c r="DI196" s="63"/>
      <c r="DJ196" s="63"/>
      <c r="DK196" s="63"/>
      <c r="DL196" s="63"/>
      <c r="DM196" s="63"/>
      <c r="DN196" s="63"/>
      <c r="DO196" s="63"/>
      <c r="DP196" s="63"/>
      <c r="DQ196" s="63"/>
      <c r="DR196" s="63"/>
      <c r="DS196" s="63"/>
      <c r="DT196" s="63"/>
      <c r="DU196" s="63"/>
      <c r="DV196" s="63"/>
      <c r="DW196" s="63"/>
      <c r="DX196" s="63"/>
      <c r="DY196" s="63"/>
      <c r="DZ196" s="63"/>
      <c r="EA196" s="63"/>
      <c r="EB196" s="63"/>
      <c r="EC196" s="63"/>
      <c r="ED196" s="63"/>
    </row>
    <row r="197" spans="1:134" s="5" customFormat="1" ht="15" customHeight="1" thickBot="1">
      <c r="A197" s="96" t="s">
        <v>209</v>
      </c>
      <c r="B197" s="89" t="s">
        <v>17</v>
      </c>
      <c r="C197" s="4"/>
      <c r="D197" s="285"/>
      <c r="E197" s="285">
        <f>2475+636</f>
        <v>3111</v>
      </c>
      <c r="F197" s="286"/>
      <c r="G197" s="218"/>
      <c r="H197" s="60"/>
      <c r="I197" s="61"/>
      <c r="J197" s="62"/>
      <c r="K197" s="60"/>
      <c r="L197" s="61"/>
      <c r="M197" s="62"/>
      <c r="N197" s="60"/>
      <c r="O197" s="61"/>
      <c r="P197" s="62"/>
      <c r="Q197" s="60"/>
      <c r="R197" s="61"/>
      <c r="S197" s="62"/>
      <c r="T197" s="60"/>
      <c r="U197" s="61"/>
      <c r="V197" s="62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  <c r="CE197" s="63"/>
      <c r="CF197" s="63"/>
      <c r="CG197" s="63"/>
      <c r="CH197" s="63"/>
      <c r="CI197" s="63"/>
      <c r="CJ197" s="63"/>
      <c r="CK197" s="63"/>
      <c r="CL197" s="63"/>
      <c r="CM197" s="63"/>
      <c r="CN197" s="63"/>
      <c r="CO197" s="63"/>
      <c r="CP197" s="63"/>
      <c r="CQ197" s="63"/>
      <c r="CR197" s="63"/>
      <c r="CS197" s="63"/>
      <c r="CT197" s="63"/>
      <c r="CU197" s="63"/>
      <c r="CV197" s="63"/>
      <c r="CW197" s="63"/>
      <c r="CX197" s="63"/>
      <c r="CY197" s="63"/>
      <c r="CZ197" s="63"/>
      <c r="DA197" s="63"/>
      <c r="DB197" s="63"/>
      <c r="DC197" s="63"/>
      <c r="DD197" s="63"/>
      <c r="DE197" s="63"/>
      <c r="DF197" s="63"/>
      <c r="DG197" s="63"/>
      <c r="DH197" s="63"/>
      <c r="DI197" s="63"/>
      <c r="DJ197" s="63"/>
      <c r="DK197" s="63"/>
      <c r="DL197" s="63"/>
      <c r="DM197" s="63"/>
      <c r="DN197" s="63"/>
      <c r="DO197" s="63"/>
      <c r="DP197" s="63"/>
      <c r="DQ197" s="63"/>
      <c r="DR197" s="63"/>
      <c r="DS197" s="63"/>
      <c r="DT197" s="63"/>
      <c r="DU197" s="63"/>
      <c r="DV197" s="63"/>
      <c r="DW197" s="63"/>
      <c r="DX197" s="63"/>
      <c r="DY197" s="63"/>
      <c r="DZ197" s="63"/>
      <c r="EA197" s="63"/>
      <c r="EB197" s="63"/>
      <c r="EC197" s="63"/>
      <c r="ED197" s="63"/>
    </row>
    <row r="198" spans="1:134" s="5" customFormat="1" ht="15" customHeight="1" thickBot="1">
      <c r="A198" s="96" t="s">
        <v>217</v>
      </c>
      <c r="B198" s="89" t="s">
        <v>24</v>
      </c>
      <c r="C198" s="4"/>
      <c r="D198" s="285"/>
      <c r="E198" s="289"/>
      <c r="F198" s="286"/>
      <c r="G198" s="218"/>
      <c r="H198" s="60"/>
      <c r="I198" s="61"/>
      <c r="J198" s="62"/>
      <c r="K198" s="60"/>
      <c r="L198" s="61"/>
      <c r="M198" s="62"/>
      <c r="N198" s="60"/>
      <c r="O198" s="61"/>
      <c r="P198" s="62"/>
      <c r="Q198" s="60"/>
      <c r="R198" s="61"/>
      <c r="S198" s="62"/>
      <c r="T198" s="60"/>
      <c r="U198" s="61"/>
      <c r="V198" s="62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  <c r="CE198" s="63"/>
      <c r="CF198" s="63"/>
      <c r="CG198" s="63"/>
      <c r="CH198" s="63"/>
      <c r="CI198" s="63"/>
      <c r="CJ198" s="63"/>
      <c r="CK198" s="63"/>
      <c r="CL198" s="63"/>
      <c r="CM198" s="63"/>
      <c r="CN198" s="63"/>
      <c r="CO198" s="63"/>
      <c r="CP198" s="63"/>
      <c r="CQ198" s="63"/>
      <c r="CR198" s="63"/>
      <c r="CS198" s="63"/>
      <c r="CT198" s="63"/>
      <c r="CU198" s="63"/>
      <c r="CV198" s="63"/>
      <c r="CW198" s="63"/>
      <c r="CX198" s="63"/>
      <c r="CY198" s="63"/>
      <c r="CZ198" s="63"/>
      <c r="DA198" s="63"/>
      <c r="DB198" s="63"/>
      <c r="DC198" s="63"/>
      <c r="DD198" s="63"/>
      <c r="DE198" s="63"/>
      <c r="DF198" s="63"/>
      <c r="DG198" s="63"/>
      <c r="DH198" s="63"/>
      <c r="DI198" s="63"/>
      <c r="DJ198" s="63"/>
      <c r="DK198" s="63"/>
      <c r="DL198" s="63"/>
      <c r="DM198" s="63"/>
      <c r="DN198" s="63"/>
      <c r="DO198" s="63"/>
      <c r="DP198" s="63"/>
      <c r="DQ198" s="63"/>
      <c r="DR198" s="63"/>
      <c r="DS198" s="63"/>
      <c r="DT198" s="63"/>
      <c r="DU198" s="63"/>
      <c r="DV198" s="63"/>
      <c r="DW198" s="63"/>
      <c r="DX198" s="63"/>
      <c r="DY198" s="63"/>
      <c r="DZ198" s="63"/>
      <c r="EA198" s="63"/>
      <c r="EB198" s="63"/>
      <c r="EC198" s="63"/>
      <c r="ED198" s="63"/>
    </row>
    <row r="199" spans="1:134" s="5" customFormat="1" ht="15" customHeight="1" thickBot="1">
      <c r="A199" s="96" t="s">
        <v>218</v>
      </c>
      <c r="B199" s="89" t="s">
        <v>25</v>
      </c>
      <c r="C199" s="4"/>
      <c r="D199" s="285">
        <v>70804</v>
      </c>
      <c r="E199" s="289"/>
      <c r="F199" s="286"/>
      <c r="G199" s="218"/>
      <c r="H199" s="60"/>
      <c r="I199" s="61"/>
      <c r="J199" s="62"/>
      <c r="K199" s="60"/>
      <c r="L199" s="61"/>
      <c r="M199" s="62"/>
      <c r="N199" s="60"/>
      <c r="O199" s="61"/>
      <c r="P199" s="62"/>
      <c r="Q199" s="60"/>
      <c r="R199" s="61"/>
      <c r="S199" s="62"/>
      <c r="T199" s="60"/>
      <c r="U199" s="61"/>
      <c r="V199" s="62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  <c r="CE199" s="63"/>
      <c r="CF199" s="63"/>
      <c r="CG199" s="63"/>
      <c r="CH199" s="63"/>
      <c r="CI199" s="63"/>
      <c r="CJ199" s="63"/>
      <c r="CK199" s="63"/>
      <c r="CL199" s="63"/>
      <c r="CM199" s="63"/>
      <c r="CN199" s="63"/>
      <c r="CO199" s="63"/>
      <c r="CP199" s="63"/>
      <c r="CQ199" s="63"/>
      <c r="CR199" s="63"/>
      <c r="CS199" s="63"/>
      <c r="CT199" s="63"/>
      <c r="CU199" s="63"/>
      <c r="CV199" s="63"/>
      <c r="CW199" s="63"/>
      <c r="CX199" s="63"/>
      <c r="CY199" s="63"/>
      <c r="CZ199" s="63"/>
      <c r="DA199" s="63"/>
      <c r="DB199" s="63"/>
      <c r="DC199" s="63"/>
      <c r="DD199" s="63"/>
      <c r="DE199" s="63"/>
      <c r="DF199" s="63"/>
      <c r="DG199" s="63"/>
      <c r="DH199" s="63"/>
      <c r="DI199" s="63"/>
      <c r="DJ199" s="63"/>
      <c r="DK199" s="63"/>
      <c r="DL199" s="63"/>
      <c r="DM199" s="63"/>
      <c r="DN199" s="63"/>
      <c r="DO199" s="63"/>
      <c r="DP199" s="63"/>
      <c r="DQ199" s="63"/>
      <c r="DR199" s="63"/>
      <c r="DS199" s="63"/>
      <c r="DT199" s="63"/>
      <c r="DU199" s="63"/>
      <c r="DV199" s="63"/>
      <c r="DW199" s="63"/>
      <c r="DX199" s="63"/>
      <c r="DY199" s="63"/>
      <c r="DZ199" s="63"/>
      <c r="EA199" s="63"/>
      <c r="EB199" s="63"/>
      <c r="EC199" s="63"/>
      <c r="ED199" s="63"/>
    </row>
    <row r="200" spans="1:134" s="5" customFormat="1" ht="15" customHeight="1" thickBot="1">
      <c r="A200" s="98" t="s">
        <v>193</v>
      </c>
      <c r="B200" s="92" t="s">
        <v>32</v>
      </c>
      <c r="C200" s="86"/>
      <c r="D200" s="293"/>
      <c r="E200" s="294"/>
      <c r="F200" s="295"/>
      <c r="G200" s="218"/>
      <c r="H200" s="60"/>
      <c r="I200" s="61"/>
      <c r="J200" s="62"/>
      <c r="K200" s="60"/>
      <c r="L200" s="61"/>
      <c r="M200" s="62"/>
      <c r="N200" s="60"/>
      <c r="O200" s="61"/>
      <c r="P200" s="62"/>
      <c r="Q200" s="60"/>
      <c r="R200" s="61"/>
      <c r="S200" s="62"/>
      <c r="T200" s="60"/>
      <c r="U200" s="61"/>
      <c r="V200" s="62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  <c r="CE200" s="63"/>
      <c r="CF200" s="63"/>
      <c r="CG200" s="63"/>
      <c r="CH200" s="63"/>
      <c r="CI200" s="63"/>
      <c r="CJ200" s="63"/>
      <c r="CK200" s="63"/>
      <c r="CL200" s="63"/>
      <c r="CM200" s="63"/>
      <c r="CN200" s="63"/>
      <c r="CO200" s="63"/>
      <c r="CP200" s="63"/>
      <c r="CQ200" s="63"/>
      <c r="CR200" s="63"/>
      <c r="CS200" s="63"/>
      <c r="CT200" s="63"/>
      <c r="CU200" s="63"/>
      <c r="CV200" s="63"/>
      <c r="CW200" s="63"/>
      <c r="CX200" s="63"/>
      <c r="CY200" s="63"/>
      <c r="CZ200" s="63"/>
      <c r="DA200" s="63"/>
      <c r="DB200" s="63"/>
      <c r="DC200" s="63"/>
      <c r="DD200" s="63"/>
      <c r="DE200" s="63"/>
      <c r="DF200" s="63"/>
      <c r="DG200" s="63"/>
      <c r="DH200" s="63"/>
      <c r="DI200" s="63"/>
      <c r="DJ200" s="63"/>
      <c r="DK200" s="63"/>
      <c r="DL200" s="63"/>
      <c r="DM200" s="63"/>
      <c r="DN200" s="63"/>
      <c r="DO200" s="63"/>
      <c r="DP200" s="63"/>
      <c r="DQ200" s="63"/>
      <c r="DR200" s="63"/>
      <c r="DS200" s="63"/>
      <c r="DT200" s="63"/>
      <c r="DU200" s="63"/>
      <c r="DV200" s="63"/>
      <c r="DW200" s="63"/>
      <c r="DX200" s="63"/>
      <c r="DY200" s="63"/>
      <c r="DZ200" s="63"/>
      <c r="EA200" s="63"/>
      <c r="EB200" s="63"/>
      <c r="EC200" s="63"/>
      <c r="ED200" s="63"/>
    </row>
    <row r="201" spans="1:134" s="5" customFormat="1" ht="15" customHeight="1" thickBot="1">
      <c r="A201" s="96" t="s">
        <v>219</v>
      </c>
      <c r="B201" s="89" t="s">
        <v>220</v>
      </c>
      <c r="C201" s="4"/>
      <c r="D201" s="290">
        <v>1500</v>
      </c>
      <c r="E201" s="291"/>
      <c r="F201" s="292"/>
      <c r="G201" s="218"/>
      <c r="H201" s="60"/>
      <c r="I201" s="61"/>
      <c r="J201" s="62"/>
      <c r="K201" s="60"/>
      <c r="L201" s="61"/>
      <c r="M201" s="62"/>
      <c r="N201" s="60"/>
      <c r="O201" s="61"/>
      <c r="P201" s="62"/>
      <c r="Q201" s="60"/>
      <c r="R201" s="61"/>
      <c r="S201" s="62"/>
      <c r="T201" s="60"/>
      <c r="U201" s="61"/>
      <c r="V201" s="62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  <c r="CE201" s="63"/>
      <c r="CF201" s="63"/>
      <c r="CG201" s="63"/>
      <c r="CH201" s="63"/>
      <c r="CI201" s="63"/>
      <c r="CJ201" s="63"/>
      <c r="CK201" s="63"/>
      <c r="CL201" s="63"/>
      <c r="CM201" s="63"/>
      <c r="CN201" s="63"/>
      <c r="CO201" s="63"/>
      <c r="CP201" s="63"/>
      <c r="CQ201" s="63"/>
      <c r="CR201" s="63"/>
      <c r="CS201" s="63"/>
      <c r="CT201" s="63"/>
      <c r="CU201" s="63"/>
      <c r="CV201" s="63"/>
      <c r="CW201" s="63"/>
      <c r="CX201" s="63"/>
      <c r="CY201" s="63"/>
      <c r="CZ201" s="63"/>
      <c r="DA201" s="63"/>
      <c r="DB201" s="63"/>
      <c r="DC201" s="63"/>
      <c r="DD201" s="63"/>
      <c r="DE201" s="63"/>
      <c r="DF201" s="63"/>
      <c r="DG201" s="63"/>
      <c r="DH201" s="63"/>
      <c r="DI201" s="63"/>
      <c r="DJ201" s="63"/>
      <c r="DK201" s="63"/>
      <c r="DL201" s="63"/>
      <c r="DM201" s="63"/>
      <c r="DN201" s="63"/>
      <c r="DO201" s="63"/>
      <c r="DP201" s="63"/>
      <c r="DQ201" s="63"/>
      <c r="DR201" s="63"/>
      <c r="DS201" s="63"/>
      <c r="DT201" s="63"/>
      <c r="DU201" s="63"/>
      <c r="DV201" s="63"/>
      <c r="DW201" s="63"/>
      <c r="DX201" s="63"/>
      <c r="DY201" s="63"/>
      <c r="DZ201" s="63"/>
      <c r="EA201" s="63"/>
      <c r="EB201" s="63"/>
      <c r="EC201" s="63"/>
      <c r="ED201" s="63"/>
    </row>
    <row r="202" spans="1:134" s="5" customFormat="1" ht="15" customHeight="1" thickBot="1">
      <c r="A202" s="95" t="s">
        <v>221</v>
      </c>
      <c r="B202" s="107" t="s">
        <v>222</v>
      </c>
      <c r="C202" s="91"/>
      <c r="D202" s="296">
        <f>3000+750+1000+5500+15300+17100</f>
        <v>42650</v>
      </c>
      <c r="E202" s="297"/>
      <c r="F202" s="298"/>
      <c r="G202" s="218"/>
      <c r="H202" s="60"/>
      <c r="I202" s="61"/>
      <c r="J202" s="62"/>
      <c r="K202" s="60"/>
      <c r="L202" s="61"/>
      <c r="M202" s="62"/>
      <c r="N202" s="60"/>
      <c r="O202" s="61"/>
      <c r="P202" s="62"/>
      <c r="Q202" s="60"/>
      <c r="R202" s="61"/>
      <c r="S202" s="62"/>
      <c r="T202" s="60"/>
      <c r="U202" s="61"/>
      <c r="V202" s="62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  <c r="CE202" s="63"/>
      <c r="CF202" s="63"/>
      <c r="CG202" s="63"/>
      <c r="CH202" s="63"/>
      <c r="CI202" s="63"/>
      <c r="CJ202" s="63"/>
      <c r="CK202" s="63"/>
      <c r="CL202" s="63"/>
      <c r="CM202" s="63"/>
      <c r="CN202" s="63"/>
      <c r="CO202" s="63"/>
      <c r="CP202" s="63"/>
      <c r="CQ202" s="63"/>
      <c r="CR202" s="63"/>
      <c r="CS202" s="63"/>
      <c r="CT202" s="63"/>
      <c r="CU202" s="63"/>
      <c r="CV202" s="63"/>
      <c r="CW202" s="63"/>
      <c r="CX202" s="63"/>
      <c r="CY202" s="63"/>
      <c r="CZ202" s="63"/>
      <c r="DA202" s="63"/>
      <c r="DB202" s="63"/>
      <c r="DC202" s="63"/>
      <c r="DD202" s="63"/>
      <c r="DE202" s="63"/>
      <c r="DF202" s="63"/>
      <c r="DG202" s="63"/>
      <c r="DH202" s="63"/>
      <c r="DI202" s="63"/>
      <c r="DJ202" s="63"/>
      <c r="DK202" s="63"/>
      <c r="DL202" s="63"/>
      <c r="DM202" s="63"/>
      <c r="DN202" s="63"/>
      <c r="DO202" s="63"/>
      <c r="DP202" s="63"/>
      <c r="DQ202" s="63"/>
      <c r="DR202" s="63"/>
      <c r="DS202" s="63"/>
      <c r="DT202" s="63"/>
      <c r="DU202" s="63"/>
      <c r="DV202" s="63"/>
      <c r="DW202" s="63"/>
      <c r="DX202" s="63"/>
      <c r="DY202" s="63"/>
      <c r="DZ202" s="63"/>
      <c r="EA202" s="63"/>
      <c r="EB202" s="63"/>
      <c r="EC202" s="63"/>
      <c r="ED202" s="63"/>
    </row>
    <row r="203" spans="1:134" s="5" customFormat="1" ht="15" customHeight="1" thickBot="1">
      <c r="A203" s="287" t="str">
        <f>IFERROR((#REF!+D203+E203+F203)/#REF!,"")</f>
        <v/>
      </c>
      <c r="B203" s="108" t="s">
        <v>198</v>
      </c>
      <c r="C203" s="86"/>
      <c r="D203" s="93">
        <f>SUM(D192:D202)</f>
        <v>126954</v>
      </c>
      <c r="E203" s="93">
        <f>SUM(E192:E202)</f>
        <v>107592</v>
      </c>
      <c r="F203" s="236">
        <f>SUM(F192:F202)</f>
        <v>17433</v>
      </c>
      <c r="G203" s="218"/>
      <c r="H203" s="60">
        <f>SUM(H185:H199)</f>
        <v>-21000</v>
      </c>
      <c r="I203" s="61"/>
      <c r="J203" s="62"/>
      <c r="K203" s="60" t="s">
        <v>394</v>
      </c>
      <c r="L203" s="61"/>
      <c r="M203" s="62"/>
      <c r="N203" s="60"/>
      <c r="O203" s="61"/>
      <c r="P203" s="62"/>
      <c r="Q203" s="60"/>
      <c r="R203" s="61"/>
      <c r="S203" s="62"/>
      <c r="T203" s="60"/>
      <c r="U203" s="61"/>
      <c r="V203" s="62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H203" s="63"/>
      <c r="CI203" s="63"/>
      <c r="CJ203" s="63"/>
      <c r="CK203" s="63"/>
      <c r="CL203" s="63"/>
      <c r="CM203" s="63"/>
      <c r="CN203" s="63"/>
      <c r="CO203" s="63"/>
      <c r="CP203" s="63"/>
      <c r="CQ203" s="63"/>
      <c r="CR203" s="63"/>
      <c r="CS203" s="63"/>
      <c r="CT203" s="63"/>
      <c r="CU203" s="63"/>
      <c r="CV203" s="63"/>
      <c r="CW203" s="63"/>
      <c r="CX203" s="63"/>
      <c r="CY203" s="63"/>
      <c r="CZ203" s="63"/>
      <c r="DA203" s="63"/>
      <c r="DB203" s="63"/>
      <c r="DC203" s="63"/>
      <c r="DD203" s="63"/>
      <c r="DE203" s="63"/>
      <c r="DF203" s="63"/>
      <c r="DG203" s="63"/>
      <c r="DH203" s="63"/>
      <c r="DI203" s="63"/>
      <c r="DJ203" s="63"/>
      <c r="DK203" s="63"/>
      <c r="DL203" s="63"/>
      <c r="DM203" s="63"/>
      <c r="DN203" s="63"/>
      <c r="DO203" s="63"/>
      <c r="DP203" s="63"/>
      <c r="DQ203" s="63"/>
      <c r="DR203" s="63"/>
      <c r="DS203" s="63"/>
      <c r="DT203" s="63"/>
      <c r="DU203" s="63"/>
      <c r="DV203" s="63"/>
      <c r="DW203" s="63"/>
      <c r="DX203" s="63"/>
      <c r="DY203" s="63"/>
      <c r="DZ203" s="63"/>
      <c r="EA203" s="63"/>
      <c r="EB203" s="63"/>
      <c r="EC203" s="63"/>
      <c r="ED203" s="63"/>
    </row>
    <row r="204" spans="1:134" s="5" customFormat="1" ht="15" customHeight="1" thickBot="1">
      <c r="A204" s="127" t="s">
        <v>187</v>
      </c>
      <c r="B204" s="128" t="s">
        <v>188</v>
      </c>
      <c r="C204" s="124"/>
      <c r="D204" s="283"/>
      <c r="E204" s="283"/>
      <c r="F204" s="284"/>
      <c r="G204" s="218"/>
      <c r="H204" s="60"/>
      <c r="I204" s="61"/>
      <c r="J204" s="62"/>
      <c r="K204" s="60"/>
      <c r="L204" s="61"/>
      <c r="M204" s="62"/>
      <c r="N204" s="60"/>
      <c r="O204" s="61"/>
      <c r="P204" s="62"/>
      <c r="Q204" s="60"/>
      <c r="R204" s="61"/>
      <c r="S204" s="62"/>
      <c r="T204" s="60"/>
      <c r="U204" s="61"/>
      <c r="V204" s="62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  <c r="CE204" s="63"/>
      <c r="CF204" s="63"/>
      <c r="CG204" s="63"/>
      <c r="CH204" s="63"/>
      <c r="CI204" s="63"/>
      <c r="CJ204" s="63"/>
      <c r="CK204" s="63"/>
      <c r="CL204" s="63"/>
      <c r="CM204" s="63"/>
      <c r="CN204" s="63"/>
      <c r="CO204" s="63"/>
      <c r="CP204" s="63"/>
      <c r="CQ204" s="63"/>
      <c r="CR204" s="63"/>
      <c r="CS204" s="63"/>
      <c r="CT204" s="63"/>
      <c r="CU204" s="63"/>
      <c r="CV204" s="63"/>
      <c r="CW204" s="63"/>
      <c r="CX204" s="63"/>
      <c r="CY204" s="63"/>
      <c r="CZ204" s="63"/>
      <c r="DA204" s="63"/>
      <c r="DB204" s="63"/>
      <c r="DC204" s="63"/>
      <c r="DD204" s="63"/>
      <c r="DE204" s="63"/>
      <c r="DF204" s="63"/>
      <c r="DG204" s="63"/>
      <c r="DH204" s="63"/>
      <c r="DI204" s="63"/>
      <c r="DJ204" s="63"/>
      <c r="DK204" s="63"/>
      <c r="DL204" s="63"/>
      <c r="DM204" s="63"/>
      <c r="DN204" s="63"/>
      <c r="DO204" s="63"/>
      <c r="DP204" s="63"/>
      <c r="DQ204" s="63"/>
      <c r="DR204" s="63"/>
      <c r="DS204" s="63"/>
      <c r="DT204" s="63"/>
      <c r="DU204" s="63"/>
      <c r="DV204" s="63"/>
      <c r="DW204" s="63"/>
      <c r="DX204" s="63"/>
      <c r="DY204" s="63"/>
      <c r="DZ204" s="63"/>
      <c r="EA204" s="63"/>
      <c r="EB204" s="63"/>
      <c r="EC204" s="63"/>
      <c r="ED204" s="63"/>
    </row>
    <row r="205" spans="1:134" s="5" customFormat="1" ht="15" customHeight="1" thickBot="1">
      <c r="A205" s="96" t="s">
        <v>212</v>
      </c>
      <c r="B205" s="89" t="s">
        <v>19</v>
      </c>
      <c r="C205" s="4"/>
      <c r="D205" s="285"/>
      <c r="E205" s="289"/>
      <c r="F205" s="286"/>
      <c r="G205" s="218"/>
      <c r="H205" s="60"/>
      <c r="I205" s="61"/>
      <c r="J205" s="62"/>
      <c r="K205" s="60"/>
      <c r="L205" s="61"/>
      <c r="M205" s="62"/>
      <c r="N205" s="60"/>
      <c r="O205" s="61"/>
      <c r="P205" s="62"/>
      <c r="Q205" s="60"/>
      <c r="R205" s="61"/>
      <c r="S205" s="62"/>
      <c r="T205" s="60"/>
      <c r="U205" s="61"/>
      <c r="V205" s="62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  <c r="CE205" s="63"/>
      <c r="CF205" s="63"/>
      <c r="CG205" s="63"/>
      <c r="CH205" s="63"/>
      <c r="CI205" s="63"/>
      <c r="CJ205" s="63"/>
      <c r="CK205" s="63"/>
      <c r="CL205" s="63"/>
      <c r="CM205" s="63"/>
      <c r="CN205" s="63"/>
      <c r="CO205" s="63"/>
      <c r="CP205" s="63"/>
      <c r="CQ205" s="63"/>
      <c r="CR205" s="63"/>
      <c r="CS205" s="63"/>
      <c r="CT205" s="63"/>
      <c r="CU205" s="63"/>
      <c r="CV205" s="63"/>
      <c r="CW205" s="63"/>
      <c r="CX205" s="63"/>
      <c r="CY205" s="63"/>
      <c r="CZ205" s="63"/>
      <c r="DA205" s="63"/>
      <c r="DB205" s="63"/>
      <c r="DC205" s="63"/>
      <c r="DD205" s="63"/>
      <c r="DE205" s="63"/>
      <c r="DF205" s="63"/>
      <c r="DG205" s="63"/>
      <c r="DH205" s="63"/>
      <c r="DI205" s="63"/>
      <c r="DJ205" s="63"/>
      <c r="DK205" s="63"/>
      <c r="DL205" s="63"/>
      <c r="DM205" s="63"/>
      <c r="DN205" s="63"/>
      <c r="DO205" s="63"/>
      <c r="DP205" s="63"/>
      <c r="DQ205" s="63"/>
      <c r="DR205" s="63"/>
      <c r="DS205" s="63"/>
      <c r="DT205" s="63"/>
      <c r="DU205" s="63"/>
      <c r="DV205" s="63"/>
      <c r="DW205" s="63"/>
      <c r="DX205" s="63"/>
      <c r="DY205" s="63"/>
      <c r="DZ205" s="63"/>
      <c r="EA205" s="63"/>
      <c r="EB205" s="63"/>
      <c r="EC205" s="63"/>
      <c r="ED205" s="63"/>
    </row>
    <row r="206" spans="1:134" s="5" customFormat="1" ht="15" customHeight="1" thickBot="1">
      <c r="A206" s="96" t="s">
        <v>214</v>
      </c>
      <c r="B206" s="311" t="s">
        <v>150</v>
      </c>
      <c r="C206" s="4"/>
      <c r="D206" s="285"/>
      <c r="E206" s="289"/>
      <c r="F206" s="286"/>
      <c r="G206" s="218"/>
      <c r="H206" s="60"/>
      <c r="I206" s="61"/>
      <c r="J206" s="62"/>
      <c r="K206" s="60"/>
      <c r="L206" s="61"/>
      <c r="M206" s="62"/>
      <c r="N206" s="60"/>
      <c r="O206" s="61"/>
      <c r="P206" s="62"/>
      <c r="Q206" s="60"/>
      <c r="R206" s="61"/>
      <c r="S206" s="62"/>
      <c r="T206" s="60"/>
      <c r="U206" s="61"/>
      <c r="V206" s="62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  <c r="CE206" s="63"/>
      <c r="CF206" s="63"/>
      <c r="CG206" s="63"/>
      <c r="CH206" s="63"/>
      <c r="CI206" s="63"/>
      <c r="CJ206" s="63"/>
      <c r="CK206" s="63"/>
      <c r="CL206" s="63"/>
      <c r="CM206" s="63"/>
      <c r="CN206" s="63"/>
      <c r="CO206" s="63"/>
      <c r="CP206" s="63"/>
      <c r="CQ206" s="63"/>
      <c r="CR206" s="63"/>
      <c r="CS206" s="63"/>
      <c r="CT206" s="63"/>
      <c r="CU206" s="63"/>
      <c r="CV206" s="63"/>
      <c r="CW206" s="63"/>
      <c r="CX206" s="63"/>
      <c r="CY206" s="63"/>
      <c r="CZ206" s="63"/>
      <c r="DA206" s="63"/>
      <c r="DB206" s="63"/>
      <c r="DC206" s="63"/>
      <c r="DD206" s="63"/>
      <c r="DE206" s="63"/>
      <c r="DF206" s="63"/>
      <c r="DG206" s="63"/>
      <c r="DH206" s="63"/>
      <c r="DI206" s="63"/>
      <c r="DJ206" s="63"/>
      <c r="DK206" s="63"/>
      <c r="DL206" s="63"/>
      <c r="DM206" s="63"/>
      <c r="DN206" s="63"/>
      <c r="DO206" s="63"/>
      <c r="DP206" s="63"/>
      <c r="DQ206" s="63"/>
      <c r="DR206" s="63"/>
      <c r="DS206" s="63"/>
      <c r="DT206" s="63"/>
      <c r="DU206" s="63"/>
      <c r="DV206" s="63"/>
      <c r="DW206" s="63"/>
      <c r="DX206" s="63"/>
      <c r="DY206" s="63"/>
      <c r="DZ206" s="63"/>
      <c r="EA206" s="63"/>
      <c r="EB206" s="63"/>
      <c r="EC206" s="63"/>
      <c r="ED206" s="63"/>
    </row>
    <row r="207" spans="1:134" s="5" customFormat="1" ht="15" customHeight="1" thickBot="1">
      <c r="A207" s="96" t="s">
        <v>200</v>
      </c>
      <c r="B207" s="89" t="s">
        <v>180</v>
      </c>
      <c r="C207" s="4"/>
      <c r="D207" s="285"/>
      <c r="E207" s="289"/>
      <c r="F207" s="286"/>
      <c r="G207" s="218"/>
      <c r="H207" s="60"/>
      <c r="I207" s="61"/>
      <c r="J207" s="62"/>
      <c r="K207" s="60"/>
      <c r="L207" s="61"/>
      <c r="M207" s="62"/>
      <c r="N207" s="60"/>
      <c r="O207" s="61"/>
      <c r="P207" s="62"/>
      <c r="Q207" s="60"/>
      <c r="R207" s="61"/>
      <c r="S207" s="62"/>
      <c r="T207" s="60"/>
      <c r="U207" s="61"/>
      <c r="V207" s="62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  <c r="CE207" s="63"/>
      <c r="CF207" s="63"/>
      <c r="CG207" s="63"/>
      <c r="CH207" s="63"/>
      <c r="CI207" s="63"/>
      <c r="CJ207" s="63"/>
      <c r="CK207" s="63"/>
      <c r="CL207" s="63"/>
      <c r="CM207" s="63"/>
      <c r="CN207" s="63"/>
      <c r="CO207" s="63"/>
      <c r="CP207" s="63"/>
      <c r="CQ207" s="63"/>
      <c r="CR207" s="63"/>
      <c r="CS207" s="63"/>
      <c r="CT207" s="63"/>
      <c r="CU207" s="63"/>
      <c r="CV207" s="63"/>
      <c r="CW207" s="63"/>
      <c r="CX207" s="63"/>
      <c r="CY207" s="63"/>
      <c r="CZ207" s="63"/>
      <c r="DA207" s="63"/>
      <c r="DB207" s="63"/>
      <c r="DC207" s="63"/>
      <c r="DD207" s="63"/>
      <c r="DE207" s="63"/>
      <c r="DF207" s="63"/>
      <c r="DG207" s="63"/>
      <c r="DH207" s="63"/>
      <c r="DI207" s="63"/>
      <c r="DJ207" s="63"/>
      <c r="DK207" s="63"/>
      <c r="DL207" s="63"/>
      <c r="DM207" s="63"/>
      <c r="DN207" s="63"/>
      <c r="DO207" s="63"/>
      <c r="DP207" s="63"/>
      <c r="DQ207" s="63"/>
      <c r="DR207" s="63"/>
      <c r="DS207" s="63"/>
      <c r="DT207" s="63"/>
      <c r="DU207" s="63"/>
      <c r="DV207" s="63"/>
      <c r="DW207" s="63"/>
      <c r="DX207" s="63"/>
      <c r="DY207" s="63"/>
      <c r="DZ207" s="63"/>
      <c r="EA207" s="63"/>
      <c r="EB207" s="63"/>
      <c r="EC207" s="63"/>
      <c r="ED207" s="63"/>
    </row>
    <row r="208" spans="1:134" s="5" customFormat="1" ht="15" customHeight="1" thickBot="1">
      <c r="A208" s="96" t="s">
        <v>213</v>
      </c>
      <c r="B208" s="89" t="s">
        <v>181</v>
      </c>
      <c r="C208" s="4"/>
      <c r="D208" s="285"/>
      <c r="E208" s="289"/>
      <c r="F208" s="286"/>
      <c r="G208" s="218"/>
      <c r="H208" s="60"/>
      <c r="I208" s="61"/>
      <c r="J208" s="62"/>
      <c r="K208" s="60"/>
      <c r="L208" s="61"/>
      <c r="M208" s="62"/>
      <c r="N208" s="60"/>
      <c r="O208" s="61"/>
      <c r="P208" s="62"/>
      <c r="Q208" s="60"/>
      <c r="R208" s="61"/>
      <c r="S208" s="62"/>
      <c r="T208" s="60"/>
      <c r="U208" s="61"/>
      <c r="V208" s="62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  <c r="CE208" s="63"/>
      <c r="CF208" s="63"/>
      <c r="CG208" s="63"/>
      <c r="CH208" s="63"/>
      <c r="CI208" s="63"/>
      <c r="CJ208" s="63"/>
      <c r="CK208" s="63"/>
      <c r="CL208" s="63"/>
      <c r="CM208" s="63"/>
      <c r="CN208" s="63"/>
      <c r="CO208" s="63"/>
      <c r="CP208" s="63"/>
      <c r="CQ208" s="63"/>
      <c r="CR208" s="63"/>
      <c r="CS208" s="63"/>
      <c r="CT208" s="63"/>
      <c r="CU208" s="63"/>
      <c r="CV208" s="63"/>
      <c r="CW208" s="63"/>
      <c r="CX208" s="63"/>
      <c r="CY208" s="63"/>
      <c r="CZ208" s="63"/>
      <c r="DA208" s="63"/>
      <c r="DB208" s="63"/>
      <c r="DC208" s="63"/>
      <c r="DD208" s="63"/>
      <c r="DE208" s="63"/>
      <c r="DF208" s="63"/>
      <c r="DG208" s="63"/>
      <c r="DH208" s="63"/>
      <c r="DI208" s="63"/>
      <c r="DJ208" s="63"/>
      <c r="DK208" s="63"/>
      <c r="DL208" s="63"/>
      <c r="DM208" s="63"/>
      <c r="DN208" s="63"/>
      <c r="DO208" s="63"/>
      <c r="DP208" s="63"/>
      <c r="DQ208" s="63"/>
      <c r="DR208" s="63"/>
      <c r="DS208" s="63"/>
      <c r="DT208" s="63"/>
      <c r="DU208" s="63"/>
      <c r="DV208" s="63"/>
      <c r="DW208" s="63"/>
      <c r="DX208" s="63"/>
      <c r="DY208" s="63"/>
      <c r="DZ208" s="63"/>
      <c r="EA208" s="63"/>
      <c r="EB208" s="63"/>
      <c r="EC208" s="63"/>
      <c r="ED208" s="63"/>
    </row>
    <row r="209" spans="1:134" s="5" customFormat="1" ht="15" customHeight="1" thickBot="1">
      <c r="A209" s="96" t="s">
        <v>201</v>
      </c>
      <c r="B209" s="89" t="s">
        <v>12</v>
      </c>
      <c r="C209" s="4"/>
      <c r="D209" s="285"/>
      <c r="E209" s="289"/>
      <c r="F209" s="286"/>
      <c r="G209" s="218"/>
      <c r="H209" s="60"/>
      <c r="I209" s="61"/>
      <c r="J209" s="62"/>
      <c r="K209" s="60"/>
      <c r="L209" s="61"/>
      <c r="M209" s="62"/>
      <c r="N209" s="60"/>
      <c r="O209" s="61"/>
      <c r="P209" s="62"/>
      <c r="Q209" s="60"/>
      <c r="R209" s="61"/>
      <c r="S209" s="62"/>
      <c r="T209" s="60"/>
      <c r="U209" s="61"/>
      <c r="V209" s="62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  <c r="CE209" s="63"/>
      <c r="CF209" s="63"/>
      <c r="CG209" s="63"/>
      <c r="CH209" s="63"/>
      <c r="CI209" s="63"/>
      <c r="CJ209" s="63"/>
      <c r="CK209" s="63"/>
      <c r="CL209" s="63"/>
      <c r="CM209" s="63"/>
      <c r="CN209" s="63"/>
      <c r="CO209" s="63"/>
      <c r="CP209" s="63"/>
      <c r="CQ209" s="63"/>
      <c r="CR209" s="63"/>
      <c r="CS209" s="63"/>
      <c r="CT209" s="63"/>
      <c r="CU209" s="63"/>
      <c r="CV209" s="63"/>
      <c r="CW209" s="63"/>
      <c r="CX209" s="63"/>
      <c r="CY209" s="63"/>
      <c r="CZ209" s="63"/>
      <c r="DA209" s="63"/>
      <c r="DB209" s="63"/>
      <c r="DC209" s="63"/>
      <c r="DD209" s="63"/>
      <c r="DE209" s="63"/>
      <c r="DF209" s="63"/>
      <c r="DG209" s="63"/>
      <c r="DH209" s="63"/>
      <c r="DI209" s="63"/>
      <c r="DJ209" s="63"/>
      <c r="DK209" s="63"/>
      <c r="DL209" s="63"/>
      <c r="DM209" s="63"/>
      <c r="DN209" s="63"/>
      <c r="DO209" s="63"/>
      <c r="DP209" s="63"/>
      <c r="DQ209" s="63"/>
      <c r="DR209" s="63"/>
      <c r="DS209" s="63"/>
      <c r="DT209" s="63"/>
      <c r="DU209" s="63"/>
      <c r="DV209" s="63"/>
      <c r="DW209" s="63"/>
      <c r="DX209" s="63"/>
      <c r="DY209" s="63"/>
      <c r="DZ209" s="63"/>
      <c r="EA209" s="63"/>
      <c r="EB209" s="63"/>
      <c r="EC209" s="63"/>
      <c r="ED209" s="63"/>
    </row>
    <row r="210" spans="1:134" s="5" customFormat="1" ht="15" customHeight="1" thickBot="1">
      <c r="A210" s="109" t="s">
        <v>186</v>
      </c>
      <c r="B210" s="324" t="s">
        <v>8</v>
      </c>
      <c r="C210" s="88"/>
      <c r="D210" s="278"/>
      <c r="E210" s="279"/>
      <c r="F210" s="325"/>
      <c r="G210" s="218"/>
      <c r="H210" s="60"/>
      <c r="I210" s="61"/>
      <c r="J210" s="62"/>
      <c r="K210" s="60"/>
      <c r="L210" s="61"/>
      <c r="M210" s="62"/>
      <c r="N210" s="60"/>
      <c r="O210" s="61"/>
      <c r="P210" s="62"/>
      <c r="Q210" s="60"/>
      <c r="R210" s="61"/>
      <c r="S210" s="62"/>
      <c r="T210" s="60"/>
      <c r="U210" s="61"/>
      <c r="V210" s="62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  <c r="CE210" s="63"/>
      <c r="CF210" s="63"/>
      <c r="CG210" s="63"/>
      <c r="CH210" s="63"/>
      <c r="CI210" s="63"/>
      <c r="CJ210" s="63"/>
      <c r="CK210" s="63"/>
      <c r="CL210" s="63"/>
      <c r="CM210" s="63"/>
      <c r="CN210" s="63"/>
      <c r="CO210" s="63"/>
      <c r="CP210" s="63"/>
      <c r="CQ210" s="63"/>
      <c r="CR210" s="63"/>
      <c r="CS210" s="63"/>
      <c r="CT210" s="63"/>
      <c r="CU210" s="63"/>
      <c r="CV210" s="63"/>
      <c r="CW210" s="63"/>
      <c r="CX210" s="63"/>
      <c r="CY210" s="63"/>
      <c r="CZ210" s="63"/>
      <c r="DA210" s="63"/>
      <c r="DB210" s="63"/>
      <c r="DC210" s="63"/>
      <c r="DD210" s="63"/>
      <c r="DE210" s="63"/>
      <c r="DF210" s="63"/>
      <c r="DG210" s="63"/>
      <c r="DH210" s="63"/>
      <c r="DI210" s="63"/>
      <c r="DJ210" s="63"/>
      <c r="DK210" s="63"/>
      <c r="DL210" s="63"/>
      <c r="DM210" s="63"/>
      <c r="DN210" s="63"/>
      <c r="DO210" s="63"/>
      <c r="DP210" s="63"/>
      <c r="DQ210" s="63"/>
      <c r="DR210" s="63"/>
      <c r="DS210" s="63"/>
      <c r="DT210" s="63"/>
      <c r="DU210" s="63"/>
      <c r="DV210" s="63"/>
      <c r="DW210" s="63"/>
      <c r="DX210" s="63"/>
      <c r="DY210" s="63"/>
      <c r="DZ210" s="63"/>
      <c r="EA210" s="63"/>
      <c r="EB210" s="63"/>
      <c r="EC210" s="63"/>
      <c r="ED210" s="63"/>
    </row>
    <row r="211" spans="1:134" s="5" customFormat="1" ht="15" customHeight="1" thickBot="1">
      <c r="A211" s="287" t="str">
        <f>IFERROR((#REF!+D211+E211+F211)/#REF!,"")</f>
        <v/>
      </c>
      <c r="B211" s="108" t="s">
        <v>199</v>
      </c>
      <c r="C211" s="86"/>
      <c r="D211" s="93">
        <f>SUM(D205:D210)</f>
        <v>0</v>
      </c>
      <c r="E211" s="93">
        <f>SUM(E205:E210)</f>
        <v>0</v>
      </c>
      <c r="F211" s="236">
        <f>SUM(F205:F210)</f>
        <v>0</v>
      </c>
      <c r="G211" s="218"/>
      <c r="H211" s="60"/>
      <c r="I211" s="61"/>
      <c r="J211" s="62"/>
      <c r="K211" s="60"/>
      <c r="L211" s="61"/>
      <c r="M211" s="62"/>
      <c r="N211" s="60"/>
      <c r="O211" s="61"/>
      <c r="P211" s="62"/>
      <c r="Q211" s="60"/>
      <c r="R211" s="61"/>
      <c r="S211" s="62"/>
      <c r="T211" s="60"/>
      <c r="U211" s="61"/>
      <c r="V211" s="62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  <c r="CE211" s="63"/>
      <c r="CF211" s="63"/>
      <c r="CG211" s="63"/>
      <c r="CH211" s="63"/>
      <c r="CI211" s="63"/>
      <c r="CJ211" s="63"/>
      <c r="CK211" s="63"/>
      <c r="CL211" s="63"/>
      <c r="CM211" s="63"/>
      <c r="CN211" s="63"/>
      <c r="CO211" s="63"/>
      <c r="CP211" s="63"/>
      <c r="CQ211" s="63"/>
      <c r="CR211" s="63"/>
      <c r="CS211" s="63"/>
      <c r="CT211" s="63"/>
      <c r="CU211" s="63"/>
      <c r="CV211" s="63"/>
      <c r="CW211" s="63"/>
      <c r="CX211" s="63"/>
      <c r="CY211" s="63"/>
      <c r="CZ211" s="63"/>
      <c r="DA211" s="63"/>
      <c r="DB211" s="63"/>
      <c r="DC211" s="63"/>
      <c r="DD211" s="63"/>
      <c r="DE211" s="63"/>
      <c r="DF211" s="63"/>
      <c r="DG211" s="63"/>
      <c r="DH211" s="63"/>
      <c r="DI211" s="63"/>
      <c r="DJ211" s="63"/>
      <c r="DK211" s="63"/>
      <c r="DL211" s="63"/>
      <c r="DM211" s="63"/>
      <c r="DN211" s="63"/>
      <c r="DO211" s="63"/>
      <c r="DP211" s="63"/>
      <c r="DQ211" s="63"/>
      <c r="DR211" s="63"/>
      <c r="DS211" s="63"/>
      <c r="DT211" s="63"/>
      <c r="DU211" s="63"/>
      <c r="DV211" s="63"/>
      <c r="DW211" s="63"/>
      <c r="DX211" s="63"/>
      <c r="DY211" s="63"/>
      <c r="DZ211" s="63"/>
      <c r="EA211" s="63"/>
      <c r="EB211" s="63"/>
      <c r="EC211" s="63"/>
      <c r="ED211" s="63"/>
    </row>
    <row r="212" spans="1:134" s="18" customFormat="1" ht="16.5" customHeight="1" thickBot="1">
      <c r="A212" s="222"/>
      <c r="B212" s="39" t="s">
        <v>165</v>
      </c>
      <c r="C212" s="40"/>
      <c r="D212" s="41">
        <f>SUM(D20,D25,D33,D41,D48,D55,D71,D83,D98,D113,D127,D135,D141,D146,D149,D157,D165,D168,D174,D180,D185,D190,D203,D211)</f>
        <v>142374</v>
      </c>
      <c r="E212" s="41">
        <f>SUM(E20,E25,E33,E41,E48,E55,E71,E83,E98,E113,E127,E135,E141,E146,E149,E157,E165,E168,E174,E180,E185,E190,E203,E211)</f>
        <v>137348</v>
      </c>
      <c r="F212" s="237">
        <f>SUM(F20,F25,F33,F41,F48,F55,F71,F83,F98,F113,F127,F135,F141,F146,F149,F157,F165,F168,F174,F180,F185,F190,F203,F211)</f>
        <v>25012</v>
      </c>
      <c r="G212" s="223"/>
      <c r="H212" s="73"/>
      <c r="I212" s="74"/>
      <c r="J212" s="75"/>
      <c r="K212" s="73">
        <f>E212+E214+E216+E217+E218+E219+E220</f>
        <v>194140</v>
      </c>
      <c r="L212" s="74"/>
      <c r="M212" s="75"/>
      <c r="N212" s="73">
        <f>F212+F214+F216+F217+F218+F219+F220</f>
        <v>34256</v>
      </c>
      <c r="O212" s="74"/>
      <c r="P212" s="75"/>
      <c r="Q212" s="73"/>
      <c r="R212" s="74"/>
      <c r="S212" s="75"/>
      <c r="T212" s="73"/>
      <c r="U212" s="74"/>
      <c r="V212" s="75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  <c r="DP212" s="77"/>
      <c r="DQ212" s="77"/>
      <c r="DR212" s="77"/>
      <c r="DS212" s="77"/>
      <c r="DT212" s="77"/>
      <c r="DU212" s="77"/>
      <c r="DV212" s="77"/>
      <c r="DW212" s="77"/>
      <c r="DX212" s="77"/>
      <c r="DY212" s="77"/>
      <c r="DZ212" s="77"/>
      <c r="EA212" s="77"/>
      <c r="EB212" s="77"/>
      <c r="EC212" s="77"/>
      <c r="ED212" s="77"/>
    </row>
    <row r="213" spans="1:134" s="18" customFormat="1" ht="16.5" customHeight="1">
      <c r="A213" s="224"/>
      <c r="B213" s="19" t="s">
        <v>368</v>
      </c>
      <c r="C213" s="4"/>
      <c r="D213" s="162">
        <f>186393*0.059</f>
        <v>10997.187</v>
      </c>
      <c r="E213" s="163">
        <v>26454</v>
      </c>
      <c r="F213" s="163">
        <v>9984</v>
      </c>
      <c r="G213" s="223"/>
      <c r="H213" s="75">
        <f>SUM(D213:F213)</f>
        <v>47435.186999999998</v>
      </c>
      <c r="I213" s="74"/>
      <c r="J213" s="77"/>
      <c r="K213" s="73">
        <f>K212*0.059</f>
        <v>11454.26</v>
      </c>
      <c r="L213" s="74"/>
      <c r="M213" s="75"/>
      <c r="N213" s="73"/>
      <c r="O213" s="74"/>
      <c r="P213" s="75"/>
      <c r="Q213" s="73"/>
      <c r="R213" s="74"/>
      <c r="S213" s="75"/>
      <c r="T213" s="73"/>
      <c r="U213" s="74"/>
      <c r="V213" s="75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7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  <c r="DP213" s="77"/>
      <c r="DQ213" s="77"/>
      <c r="DR213" s="77"/>
      <c r="DS213" s="77"/>
      <c r="DT213" s="77"/>
      <c r="DU213" s="77"/>
      <c r="DV213" s="77"/>
      <c r="DW213" s="77"/>
      <c r="DX213" s="77"/>
      <c r="DY213" s="77"/>
      <c r="DZ213" s="77"/>
      <c r="EA213" s="77"/>
      <c r="EB213" s="77"/>
      <c r="EC213" s="77"/>
      <c r="ED213" s="77"/>
    </row>
    <row r="214" spans="1:134" s="18" customFormat="1" ht="16.5" customHeight="1">
      <c r="A214" s="224" t="str">
        <f>IFERROR((#REF!/#REF!),"")</f>
        <v/>
      </c>
      <c r="B214" s="19" t="s">
        <v>166</v>
      </c>
      <c r="C214" s="4"/>
      <c r="D214" s="162">
        <f>8295</f>
        <v>8295</v>
      </c>
      <c r="E214" s="163">
        <v>10702</v>
      </c>
      <c r="F214" s="163">
        <v>1742</v>
      </c>
      <c r="G214" s="223"/>
      <c r="H214" s="73"/>
      <c r="I214" s="74"/>
      <c r="J214" s="75"/>
      <c r="K214" s="73"/>
      <c r="L214" s="74"/>
      <c r="M214" s="75"/>
      <c r="N214" s="73"/>
      <c r="O214" s="74"/>
      <c r="P214" s="75"/>
      <c r="Q214" s="73"/>
      <c r="R214" s="74"/>
      <c r="S214" s="75"/>
      <c r="T214" s="73"/>
      <c r="U214" s="74"/>
      <c r="V214" s="75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7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</row>
    <row r="215" spans="1:134" s="18" customFormat="1" ht="16.5" customHeight="1">
      <c r="A215" s="224"/>
      <c r="B215" s="19" t="s">
        <v>369</v>
      </c>
      <c r="C215" s="4"/>
      <c r="D215" s="162"/>
      <c r="E215" s="163"/>
      <c r="F215" s="163"/>
      <c r="G215" s="223"/>
      <c r="H215" s="73"/>
      <c r="I215" s="74"/>
      <c r="J215" s="75"/>
      <c r="K215" s="73"/>
      <c r="L215" s="74"/>
      <c r="M215" s="75"/>
      <c r="N215" s="73"/>
      <c r="O215" s="74"/>
      <c r="P215" s="75"/>
      <c r="Q215" s="73"/>
      <c r="R215" s="74"/>
      <c r="S215" s="75"/>
      <c r="T215" s="73"/>
      <c r="U215" s="74"/>
      <c r="V215" s="75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7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  <c r="DP215" s="77"/>
      <c r="DQ215" s="77"/>
      <c r="DR215" s="77"/>
      <c r="DS215" s="77"/>
      <c r="DT215" s="77"/>
      <c r="DU215" s="77"/>
      <c r="DV215" s="77"/>
      <c r="DW215" s="77"/>
      <c r="DX215" s="77"/>
      <c r="DY215" s="77"/>
      <c r="DZ215" s="77"/>
      <c r="EA215" s="77"/>
      <c r="EB215" s="77"/>
      <c r="EC215" s="77"/>
      <c r="ED215" s="77"/>
    </row>
    <row r="216" spans="1:134" s="18" customFormat="1" ht="16.5" customHeight="1">
      <c r="A216" s="224"/>
      <c r="B216" s="19" t="s">
        <v>376</v>
      </c>
      <c r="C216" s="4"/>
      <c r="D216" s="162">
        <f>13102</f>
        <v>13102</v>
      </c>
      <c r="E216" s="163">
        <v>16902</v>
      </c>
      <c r="F216" s="163">
        <v>2752</v>
      </c>
      <c r="G216" s="223"/>
      <c r="H216" s="73"/>
      <c r="I216" s="74"/>
      <c r="J216" s="75"/>
      <c r="K216" s="73"/>
      <c r="L216" s="74"/>
      <c r="M216" s="75"/>
      <c r="N216" s="73"/>
      <c r="O216" s="74"/>
      <c r="P216" s="75"/>
      <c r="Q216" s="73"/>
      <c r="R216" s="74"/>
      <c r="S216" s="75"/>
      <c r="T216" s="73"/>
      <c r="U216" s="74"/>
      <c r="V216" s="75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</row>
    <row r="217" spans="1:134" ht="15" customHeight="1">
      <c r="A217" s="224" t="str">
        <f>IFERROR((#REF!/#REF!),"")</f>
        <v/>
      </c>
      <c r="B217" s="326" t="s">
        <v>167</v>
      </c>
      <c r="C217" s="21"/>
      <c r="D217" s="162">
        <f>4148+3318+1659</f>
        <v>9125</v>
      </c>
      <c r="E217" s="163">
        <f>5351+4282+2140</f>
        <v>11773</v>
      </c>
      <c r="F217" s="163">
        <f>871+697+348</f>
        <v>1916</v>
      </c>
      <c r="G217" s="218"/>
      <c r="H217" s="60"/>
      <c r="I217" s="61"/>
      <c r="J217" s="62"/>
      <c r="K217" s="60"/>
      <c r="L217" s="61"/>
      <c r="M217" s="62"/>
      <c r="N217" s="60"/>
      <c r="O217" s="61"/>
      <c r="P217" s="62"/>
      <c r="Q217" s="60"/>
      <c r="R217" s="61"/>
      <c r="S217" s="62"/>
      <c r="T217" s="60"/>
      <c r="U217" s="61"/>
      <c r="V217" s="62"/>
    </row>
    <row r="218" spans="1:134" s="23" customFormat="1" ht="15" customHeight="1">
      <c r="A218" s="225" t="str">
        <f>IFERROR((#REF!/#REF!),"")</f>
        <v/>
      </c>
      <c r="B218" s="327" t="s">
        <v>168</v>
      </c>
      <c r="C218" s="21"/>
      <c r="D218" s="164">
        <f>1908+954</f>
        <v>2862</v>
      </c>
      <c r="E218" s="165">
        <f>2461+1232</f>
        <v>3693</v>
      </c>
      <c r="F218" s="165">
        <f>401+200</f>
        <v>601</v>
      </c>
      <c r="G218" s="218"/>
      <c r="H218" s="78"/>
      <c r="I218" s="61"/>
      <c r="J218" s="62"/>
      <c r="K218" s="78"/>
      <c r="L218" s="61"/>
      <c r="M218" s="62"/>
      <c r="N218" s="78"/>
      <c r="O218" s="61"/>
      <c r="P218" s="62"/>
      <c r="Q218" s="78"/>
      <c r="R218" s="61"/>
      <c r="S218" s="62"/>
      <c r="T218" s="78"/>
      <c r="U218" s="61"/>
      <c r="V218" s="62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  <c r="BA218" s="79"/>
      <c r="BB218" s="79"/>
      <c r="BC218" s="79"/>
      <c r="BD218" s="79"/>
      <c r="BE218" s="79"/>
      <c r="BF218" s="79"/>
      <c r="BG218" s="79"/>
      <c r="BH218" s="79"/>
      <c r="BI218" s="79"/>
      <c r="BJ218" s="79"/>
      <c r="BK218" s="79"/>
      <c r="BL218" s="79"/>
      <c r="BM218" s="79"/>
      <c r="BN218" s="79"/>
      <c r="BO218" s="79"/>
      <c r="BP218" s="79"/>
      <c r="BQ218" s="79"/>
      <c r="BR218" s="79"/>
      <c r="BS218" s="79"/>
      <c r="BT218" s="79"/>
      <c r="BU218" s="79"/>
      <c r="BV218" s="79"/>
      <c r="BW218" s="79"/>
      <c r="BX218" s="79"/>
      <c r="BY218" s="79"/>
      <c r="BZ218" s="79"/>
      <c r="CA218" s="79"/>
      <c r="CB218" s="79"/>
      <c r="CC218" s="79"/>
      <c r="CD218" s="79"/>
      <c r="CE218" s="79"/>
      <c r="CF218" s="79"/>
      <c r="CG218" s="79"/>
      <c r="CH218" s="79"/>
      <c r="CI218" s="79"/>
      <c r="CJ218" s="79"/>
      <c r="CK218" s="79"/>
      <c r="CL218" s="79"/>
      <c r="CM218" s="79"/>
      <c r="CN218" s="79"/>
      <c r="CO218" s="79"/>
      <c r="CP218" s="79"/>
      <c r="CQ218" s="79"/>
      <c r="CR218" s="79"/>
      <c r="CS218" s="79"/>
      <c r="CT218" s="79"/>
      <c r="CU218" s="79"/>
      <c r="CV218" s="79"/>
      <c r="CW218" s="79"/>
      <c r="CX218" s="79"/>
      <c r="CY218" s="79"/>
      <c r="CZ218" s="79"/>
      <c r="DA218" s="79"/>
      <c r="DB218" s="79"/>
      <c r="DC218" s="79"/>
      <c r="DD218" s="79"/>
      <c r="DE218" s="79"/>
      <c r="DF218" s="79"/>
      <c r="DG218" s="79"/>
      <c r="DH218" s="79"/>
      <c r="DI218" s="79"/>
      <c r="DJ218" s="79"/>
      <c r="DK218" s="79"/>
      <c r="DL218" s="79"/>
      <c r="DM218" s="79"/>
      <c r="DN218" s="79"/>
      <c r="DO218" s="79"/>
      <c r="DP218" s="79"/>
      <c r="DQ218" s="79"/>
      <c r="DR218" s="79"/>
      <c r="DS218" s="79"/>
      <c r="DT218" s="79"/>
      <c r="DU218" s="79"/>
      <c r="DV218" s="79"/>
      <c r="DW218" s="79"/>
      <c r="DX218" s="79"/>
      <c r="DY218" s="79"/>
      <c r="DZ218" s="79"/>
      <c r="EA218" s="79"/>
      <c r="EB218" s="79"/>
      <c r="EC218" s="79"/>
      <c r="ED218" s="79"/>
    </row>
    <row r="219" spans="1:134" s="23" customFormat="1" ht="15" customHeight="1">
      <c r="A219" s="225" t="str">
        <f>IFERROR((#REF!/#REF!),"")</f>
        <v/>
      </c>
      <c r="B219" s="24" t="s">
        <v>169</v>
      </c>
      <c r="C219" s="21"/>
      <c r="D219" s="164">
        <f>1659</f>
        <v>1659</v>
      </c>
      <c r="E219" s="165">
        <v>2141</v>
      </c>
      <c r="F219" s="165">
        <v>348</v>
      </c>
      <c r="G219" s="218"/>
      <c r="H219" s="78">
        <f>F222*0.059</f>
        <v>2610.16</v>
      </c>
      <c r="I219" s="61"/>
      <c r="J219" s="62"/>
      <c r="K219" s="78"/>
      <c r="L219" s="61"/>
      <c r="M219" s="62"/>
      <c r="N219" s="78"/>
      <c r="O219" s="61"/>
      <c r="P219" s="62"/>
      <c r="Q219" s="78"/>
      <c r="R219" s="61"/>
      <c r="S219" s="62"/>
      <c r="T219" s="78"/>
      <c r="U219" s="61"/>
      <c r="V219" s="62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  <c r="AW219" s="79"/>
      <c r="AX219" s="79"/>
      <c r="AY219" s="79"/>
      <c r="AZ219" s="79"/>
      <c r="BA219" s="79"/>
      <c r="BB219" s="79"/>
      <c r="BC219" s="79"/>
      <c r="BD219" s="79"/>
      <c r="BE219" s="79"/>
      <c r="BF219" s="79"/>
      <c r="BG219" s="79"/>
      <c r="BH219" s="79"/>
      <c r="BI219" s="79"/>
      <c r="BJ219" s="79"/>
      <c r="BK219" s="79"/>
      <c r="BL219" s="79"/>
      <c r="BM219" s="79"/>
      <c r="BN219" s="79"/>
      <c r="BO219" s="79"/>
      <c r="BP219" s="79"/>
      <c r="BQ219" s="79"/>
      <c r="BR219" s="79"/>
      <c r="BS219" s="79"/>
      <c r="BT219" s="79"/>
      <c r="BU219" s="79"/>
      <c r="BV219" s="79"/>
      <c r="BW219" s="79"/>
      <c r="BX219" s="79"/>
      <c r="BY219" s="79"/>
      <c r="BZ219" s="79"/>
      <c r="CA219" s="79"/>
      <c r="CB219" s="79"/>
      <c r="CC219" s="79"/>
      <c r="CD219" s="79"/>
      <c r="CE219" s="79"/>
      <c r="CF219" s="79"/>
      <c r="CG219" s="79"/>
      <c r="CH219" s="79"/>
      <c r="CI219" s="79"/>
      <c r="CJ219" s="79"/>
      <c r="CK219" s="79"/>
      <c r="CL219" s="79"/>
      <c r="CM219" s="79"/>
      <c r="CN219" s="79"/>
      <c r="CO219" s="79"/>
      <c r="CP219" s="79"/>
      <c r="CQ219" s="79"/>
      <c r="CR219" s="79"/>
      <c r="CS219" s="79"/>
      <c r="CT219" s="79"/>
      <c r="CU219" s="79"/>
      <c r="CV219" s="79"/>
      <c r="CW219" s="79"/>
      <c r="CX219" s="79"/>
      <c r="CY219" s="79"/>
      <c r="CZ219" s="79"/>
      <c r="DA219" s="79"/>
      <c r="DB219" s="79"/>
      <c r="DC219" s="79"/>
      <c r="DD219" s="79"/>
      <c r="DE219" s="79"/>
      <c r="DF219" s="79"/>
      <c r="DG219" s="79"/>
      <c r="DH219" s="79"/>
      <c r="DI219" s="79"/>
      <c r="DJ219" s="79"/>
      <c r="DK219" s="79"/>
      <c r="DL219" s="79"/>
      <c r="DM219" s="79"/>
      <c r="DN219" s="79"/>
      <c r="DO219" s="79"/>
      <c r="DP219" s="79"/>
      <c r="DQ219" s="79"/>
      <c r="DR219" s="79"/>
      <c r="DS219" s="79"/>
      <c r="DT219" s="79"/>
      <c r="DU219" s="79"/>
      <c r="DV219" s="79"/>
      <c r="DW219" s="79"/>
      <c r="DX219" s="79"/>
      <c r="DY219" s="79"/>
      <c r="DZ219" s="79"/>
      <c r="EA219" s="79"/>
      <c r="EB219" s="79"/>
      <c r="EC219" s="79"/>
      <c r="ED219" s="79"/>
    </row>
    <row r="220" spans="1:134" s="23" customFormat="1" ht="15" customHeight="1" thickBot="1">
      <c r="A220" s="226" t="str">
        <f>IFERROR((#REF!/#REF!),"")</f>
        <v/>
      </c>
      <c r="B220" s="328" t="s">
        <v>170</v>
      </c>
      <c r="C220" s="21"/>
      <c r="D220" s="166">
        <f>8976</f>
        <v>8976</v>
      </c>
      <c r="E220" s="167">
        <v>11581</v>
      </c>
      <c r="F220" s="167">
        <v>1885</v>
      </c>
      <c r="G220" s="218"/>
      <c r="H220" s="78">
        <f>(E222-E213)*0.059</f>
        <v>11454.26</v>
      </c>
      <c r="I220" s="61"/>
      <c r="J220" s="62"/>
      <c r="K220" s="78"/>
      <c r="L220" s="61"/>
      <c r="M220" s="62"/>
      <c r="N220" s="78"/>
      <c r="O220" s="61"/>
      <c r="P220" s="62"/>
      <c r="Q220" s="78"/>
      <c r="R220" s="61"/>
      <c r="S220" s="62"/>
      <c r="T220" s="78"/>
      <c r="U220" s="61"/>
      <c r="V220" s="62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  <c r="BA220" s="79"/>
      <c r="BB220" s="79"/>
      <c r="BC220" s="79"/>
      <c r="BD220" s="79"/>
      <c r="BE220" s="79"/>
      <c r="BF220" s="79"/>
      <c r="BG220" s="79"/>
      <c r="BH220" s="79"/>
      <c r="BI220" s="79"/>
      <c r="BJ220" s="79"/>
      <c r="BK220" s="79"/>
      <c r="BL220" s="79"/>
      <c r="BM220" s="79"/>
      <c r="BN220" s="79"/>
      <c r="BO220" s="79"/>
      <c r="BP220" s="79"/>
      <c r="BQ220" s="79"/>
      <c r="BR220" s="79"/>
      <c r="BS220" s="79"/>
      <c r="BT220" s="79"/>
      <c r="BU220" s="79"/>
      <c r="BV220" s="79"/>
      <c r="BW220" s="79"/>
      <c r="BX220" s="79"/>
      <c r="BY220" s="79"/>
      <c r="BZ220" s="79"/>
      <c r="CA220" s="79"/>
      <c r="CB220" s="79"/>
      <c r="CC220" s="79"/>
      <c r="CD220" s="79"/>
      <c r="CE220" s="79"/>
      <c r="CF220" s="79"/>
      <c r="CG220" s="79"/>
      <c r="CH220" s="79"/>
      <c r="CI220" s="79"/>
      <c r="CJ220" s="79"/>
      <c r="CK220" s="79"/>
      <c r="CL220" s="79"/>
      <c r="CM220" s="79"/>
      <c r="CN220" s="79"/>
      <c r="CO220" s="79"/>
      <c r="CP220" s="79"/>
      <c r="CQ220" s="79"/>
      <c r="CR220" s="79"/>
      <c r="CS220" s="79"/>
      <c r="CT220" s="79"/>
      <c r="CU220" s="79"/>
      <c r="CV220" s="79"/>
      <c r="CW220" s="79"/>
      <c r="CX220" s="79"/>
      <c r="CY220" s="79"/>
      <c r="CZ220" s="79"/>
      <c r="DA220" s="79"/>
      <c r="DB220" s="79"/>
      <c r="DC220" s="79"/>
      <c r="DD220" s="79"/>
      <c r="DE220" s="79"/>
      <c r="DF220" s="79"/>
      <c r="DG220" s="79"/>
      <c r="DH220" s="79"/>
      <c r="DI220" s="79"/>
      <c r="DJ220" s="79"/>
      <c r="DK220" s="79"/>
      <c r="DL220" s="79"/>
      <c r="DM220" s="79"/>
      <c r="DN220" s="79"/>
      <c r="DO220" s="79"/>
      <c r="DP220" s="79"/>
      <c r="DQ220" s="79"/>
      <c r="DR220" s="79"/>
      <c r="DS220" s="79"/>
      <c r="DT220" s="79"/>
      <c r="DU220" s="79"/>
      <c r="DV220" s="79"/>
      <c r="DW220" s="79"/>
      <c r="DX220" s="79"/>
      <c r="DY220" s="79"/>
      <c r="DZ220" s="79"/>
      <c r="EA220" s="79"/>
      <c r="EB220" s="79"/>
      <c r="EC220" s="79"/>
      <c r="ED220" s="79"/>
    </row>
    <row r="221" spans="1:134" s="23" customFormat="1" ht="15" customHeight="1" thickBot="1">
      <c r="A221" s="329"/>
      <c r="B221" s="243" t="s">
        <v>165</v>
      </c>
      <c r="C221" s="26"/>
      <c r="D221" s="27">
        <f>SUM(D213:D220)</f>
        <v>55016.186999999998</v>
      </c>
      <c r="E221" s="27">
        <f>SUM(E213:E220)</f>
        <v>83246</v>
      </c>
      <c r="F221" s="27">
        <f>SUM(F213:F220)</f>
        <v>19228</v>
      </c>
      <c r="G221" s="228"/>
      <c r="H221" s="78"/>
      <c r="I221" s="61"/>
      <c r="J221" s="62"/>
      <c r="K221" s="78"/>
      <c r="L221" s="61"/>
      <c r="M221" s="62"/>
      <c r="N221" s="78"/>
      <c r="O221" s="61"/>
      <c r="P221" s="62"/>
      <c r="Q221" s="78"/>
      <c r="R221" s="61"/>
      <c r="S221" s="62"/>
      <c r="T221" s="78"/>
      <c r="U221" s="61"/>
      <c r="V221" s="62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U221" s="79"/>
      <c r="AV221" s="79"/>
      <c r="AW221" s="79"/>
      <c r="AX221" s="79"/>
      <c r="AY221" s="79"/>
      <c r="AZ221" s="79"/>
      <c r="BA221" s="79"/>
      <c r="BB221" s="79"/>
      <c r="BC221" s="79"/>
      <c r="BD221" s="79"/>
      <c r="BE221" s="79"/>
      <c r="BF221" s="79"/>
      <c r="BG221" s="79"/>
      <c r="BH221" s="79"/>
      <c r="BI221" s="79"/>
      <c r="BJ221" s="79"/>
      <c r="BK221" s="79"/>
      <c r="BL221" s="79"/>
      <c r="BM221" s="79"/>
      <c r="BN221" s="79"/>
      <c r="BO221" s="79"/>
      <c r="BP221" s="79"/>
      <c r="BQ221" s="79"/>
      <c r="BR221" s="79"/>
      <c r="BS221" s="79"/>
      <c r="BT221" s="79"/>
      <c r="BU221" s="79"/>
      <c r="BV221" s="79"/>
      <c r="BW221" s="79"/>
      <c r="BX221" s="79"/>
      <c r="BY221" s="79"/>
      <c r="BZ221" s="79"/>
      <c r="CA221" s="79"/>
      <c r="CB221" s="79"/>
      <c r="CC221" s="79"/>
      <c r="CD221" s="79"/>
      <c r="CE221" s="79"/>
      <c r="CF221" s="79"/>
      <c r="CG221" s="79"/>
      <c r="CH221" s="79"/>
      <c r="CI221" s="79"/>
      <c r="CJ221" s="79"/>
      <c r="CK221" s="79"/>
      <c r="CL221" s="79"/>
      <c r="CM221" s="79"/>
      <c r="CN221" s="79"/>
      <c r="CO221" s="79"/>
      <c r="CP221" s="79"/>
      <c r="CQ221" s="79"/>
      <c r="CR221" s="79"/>
      <c r="CS221" s="79"/>
      <c r="CT221" s="79"/>
      <c r="CU221" s="79"/>
      <c r="CV221" s="79"/>
      <c r="CW221" s="79"/>
      <c r="CX221" s="79"/>
      <c r="CY221" s="79"/>
      <c r="CZ221" s="79"/>
      <c r="DA221" s="79"/>
      <c r="DB221" s="79"/>
      <c r="DC221" s="79"/>
      <c r="DD221" s="79"/>
      <c r="DE221" s="79"/>
      <c r="DF221" s="79"/>
      <c r="DG221" s="79"/>
      <c r="DH221" s="79"/>
      <c r="DI221" s="79"/>
      <c r="DJ221" s="79"/>
      <c r="DK221" s="79"/>
      <c r="DL221" s="79"/>
      <c r="DM221" s="79"/>
      <c r="DN221" s="79"/>
      <c r="DO221" s="79"/>
      <c r="DP221" s="79"/>
      <c r="DQ221" s="79"/>
      <c r="DR221" s="79"/>
      <c r="DS221" s="79"/>
      <c r="DT221" s="79"/>
      <c r="DU221" s="79"/>
      <c r="DV221" s="79"/>
      <c r="DW221" s="79"/>
      <c r="DX221" s="79"/>
      <c r="DY221" s="79"/>
      <c r="DZ221" s="79"/>
      <c r="EA221" s="79"/>
      <c r="EB221" s="79"/>
      <c r="EC221" s="79"/>
      <c r="ED221" s="79"/>
    </row>
    <row r="222" spans="1:134" s="23" customFormat="1" ht="15" customHeight="1" thickBot="1">
      <c r="A222" s="330"/>
      <c r="B222" s="244" t="s">
        <v>383</v>
      </c>
      <c r="C222" s="239"/>
      <c r="D222" s="240">
        <f>D212+D221</f>
        <v>197390.18700000001</v>
      </c>
      <c r="E222" s="240">
        <f>E212+E221</f>
        <v>220594</v>
      </c>
      <c r="F222" s="240">
        <f>F212+F221</f>
        <v>44240</v>
      </c>
      <c r="G222" s="228"/>
      <c r="H222" s="78">
        <f>E222+F222-E213-F213+D222-D213</f>
        <v>414789.00000000006</v>
      </c>
      <c r="I222" s="61"/>
      <c r="J222" s="62"/>
      <c r="K222" s="78">
        <f>F222-F213</f>
        <v>34256</v>
      </c>
      <c r="L222" s="61"/>
      <c r="M222" s="62"/>
      <c r="N222" s="78"/>
      <c r="O222" s="61"/>
      <c r="P222" s="62"/>
      <c r="Q222" s="78"/>
      <c r="R222" s="61"/>
      <c r="S222" s="62"/>
      <c r="T222" s="78"/>
      <c r="U222" s="61"/>
      <c r="V222" s="62"/>
      <c r="W222" s="79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  <c r="AP222" s="79"/>
      <c r="AQ222" s="79"/>
      <c r="AR222" s="79"/>
      <c r="AS222" s="79"/>
      <c r="AT222" s="79"/>
      <c r="AU222" s="79"/>
      <c r="AV222" s="79"/>
      <c r="AW222" s="79"/>
      <c r="AX222" s="79"/>
      <c r="AY222" s="79"/>
      <c r="AZ222" s="79"/>
      <c r="BA222" s="79"/>
      <c r="BB222" s="79"/>
      <c r="BC222" s="79"/>
      <c r="BD222" s="79"/>
      <c r="BE222" s="79"/>
      <c r="BF222" s="79"/>
      <c r="BG222" s="79"/>
      <c r="BH222" s="79"/>
      <c r="BI222" s="79"/>
      <c r="BJ222" s="79"/>
      <c r="BK222" s="79"/>
      <c r="BL222" s="79"/>
      <c r="BM222" s="79"/>
      <c r="BN222" s="79"/>
      <c r="BO222" s="79"/>
      <c r="BP222" s="79"/>
      <c r="BQ222" s="79"/>
      <c r="BR222" s="79"/>
      <c r="BS222" s="79"/>
      <c r="BT222" s="79"/>
      <c r="BU222" s="79"/>
      <c r="BV222" s="79"/>
      <c r="BW222" s="79"/>
      <c r="BX222" s="79"/>
      <c r="BY222" s="79"/>
      <c r="BZ222" s="79"/>
      <c r="CA222" s="79"/>
      <c r="CB222" s="79"/>
      <c r="CC222" s="79"/>
      <c r="CD222" s="79"/>
      <c r="CE222" s="79"/>
      <c r="CF222" s="79"/>
      <c r="CG222" s="79"/>
      <c r="CH222" s="79"/>
      <c r="CI222" s="79"/>
      <c r="CJ222" s="79"/>
      <c r="CK222" s="79"/>
      <c r="CL222" s="79"/>
      <c r="CM222" s="79"/>
      <c r="CN222" s="79"/>
      <c r="CO222" s="79"/>
      <c r="CP222" s="79"/>
      <c r="CQ222" s="79"/>
      <c r="CR222" s="79"/>
      <c r="CS222" s="79"/>
      <c r="CT222" s="79"/>
      <c r="CU222" s="79"/>
      <c r="CV222" s="79"/>
      <c r="CW222" s="79"/>
      <c r="CX222" s="79"/>
      <c r="CY222" s="79"/>
      <c r="CZ222" s="79"/>
      <c r="DA222" s="79"/>
      <c r="DB222" s="79"/>
      <c r="DC222" s="79"/>
      <c r="DD222" s="79"/>
      <c r="DE222" s="79"/>
      <c r="DF222" s="79"/>
      <c r="DG222" s="79"/>
      <c r="DH222" s="79"/>
      <c r="DI222" s="79"/>
      <c r="DJ222" s="79"/>
      <c r="DK222" s="79"/>
      <c r="DL222" s="79"/>
      <c r="DM222" s="79"/>
      <c r="DN222" s="79"/>
      <c r="DO222" s="79"/>
      <c r="DP222" s="79"/>
      <c r="DQ222" s="79"/>
      <c r="DR222" s="79"/>
      <c r="DS222" s="79"/>
      <c r="DT222" s="79"/>
      <c r="DU222" s="79"/>
      <c r="DV222" s="79"/>
      <c r="DW222" s="79"/>
      <c r="DX222" s="79"/>
      <c r="DY222" s="79"/>
      <c r="DZ222" s="79"/>
      <c r="EA222" s="79"/>
      <c r="EB222" s="79"/>
      <c r="EC222" s="79"/>
      <c r="ED222" s="79"/>
    </row>
    <row r="223" spans="1:134" ht="18.75" thickBot="1">
      <c r="A223" s="229" t="str">
        <f>IFERROR((A20+A25+A33+A41+A48+A55+A71+A83+A98+A113+A127+A135+A141+A146+A149+A157+A165+A168+A174+A180+A185+A190+A203+A211+A214+A217+A218+A219+A220),"")</f>
        <v/>
      </c>
      <c r="B223" s="38" t="s">
        <v>385</v>
      </c>
      <c r="C223" s="245"/>
      <c r="D223" s="246">
        <f>SUM(D222:F222)</f>
        <v>462224.18700000003</v>
      </c>
      <c r="E223" s="246"/>
      <c r="F223" s="247"/>
      <c r="G223" s="230"/>
      <c r="H223" s="331"/>
      <c r="I223" s="49"/>
      <c r="J223" s="49"/>
      <c r="K223" s="49">
        <f>K222*0.059</f>
        <v>2021.1039999999998</v>
      </c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</row>
    <row r="224" spans="1:134" ht="21.75" customHeight="1" thickBot="1">
      <c r="A224" s="241"/>
      <c r="B224" s="242" t="s">
        <v>384</v>
      </c>
      <c r="C224" s="248"/>
      <c r="D224" s="249">
        <f>SUM(E222:F222)</f>
        <v>264834</v>
      </c>
      <c r="E224" s="249"/>
      <c r="F224" s="250"/>
      <c r="G224" s="230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</row>
    <row r="225" spans="3:134">
      <c r="C225"/>
      <c r="D225"/>
      <c r="E225"/>
      <c r="F225"/>
      <c r="G225" s="28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</row>
    <row r="226" spans="3:134">
      <c r="C226"/>
      <c r="D226"/>
      <c r="E226"/>
      <c r="F226"/>
      <c r="G226" s="28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</row>
    <row r="227" spans="3:134">
      <c r="C227"/>
      <c r="D227"/>
      <c r="E227"/>
      <c r="F227"/>
      <c r="G227" s="28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</row>
    <row r="228" spans="3:134">
      <c r="C228"/>
      <c r="D228"/>
      <c r="E228"/>
      <c r="F228"/>
      <c r="G228" s="28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</row>
    <row r="229" spans="3:134">
      <c r="C229"/>
      <c r="D229"/>
      <c r="E229"/>
      <c r="F229"/>
      <c r="G229" s="28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</row>
    <row r="230" spans="3:134">
      <c r="C230"/>
      <c r="D230"/>
      <c r="E230"/>
      <c r="F230"/>
      <c r="G230" s="28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</row>
    <row r="231" spans="3:134">
      <c r="C231"/>
      <c r="D231"/>
      <c r="E231"/>
      <c r="F231"/>
      <c r="G231" s="28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</row>
    <row r="232" spans="3:134">
      <c r="C232"/>
      <c r="D232"/>
      <c r="E232"/>
      <c r="F232"/>
      <c r="G232" s="28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</row>
    <row r="233" spans="3:134">
      <c r="C233"/>
      <c r="D233"/>
      <c r="E233"/>
      <c r="F233"/>
      <c r="G233" s="28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</row>
    <row r="234" spans="3:134">
      <c r="C234"/>
      <c r="D234"/>
      <c r="E234"/>
      <c r="F234"/>
      <c r="G234" s="28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</row>
    <row r="235" spans="3:134">
      <c r="C235"/>
      <c r="D235"/>
      <c r="E235"/>
      <c r="F235"/>
      <c r="G235" s="28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</row>
    <row r="236" spans="3:134">
      <c r="C236"/>
      <c r="D236"/>
      <c r="E236"/>
      <c r="F236"/>
      <c r="G236" s="28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</row>
    <row r="237" spans="3:134">
      <c r="C237"/>
      <c r="D237"/>
      <c r="E237"/>
      <c r="F237"/>
      <c r="G237" s="28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</row>
    <row r="238" spans="3:134">
      <c r="C238"/>
      <c r="D238"/>
      <c r="E238"/>
      <c r="F238"/>
      <c r="G238" s="28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</row>
    <row r="239" spans="3:134">
      <c r="C239"/>
      <c r="D239"/>
      <c r="E239"/>
      <c r="F239"/>
      <c r="G239" s="28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</row>
    <row r="240" spans="3:134">
      <c r="C240"/>
      <c r="D240"/>
      <c r="E240"/>
      <c r="F240"/>
      <c r="G240" s="28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</row>
    <row r="241" spans="3:134">
      <c r="C241"/>
      <c r="D241"/>
      <c r="E241"/>
      <c r="F241"/>
      <c r="G241" s="28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</row>
    <row r="242" spans="3:134">
      <c r="C242"/>
      <c r="D242"/>
      <c r="E242"/>
      <c r="F242"/>
      <c r="G242" s="28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</row>
    <row r="243" spans="3:134">
      <c r="C243"/>
      <c r="D243"/>
      <c r="E243"/>
      <c r="F243"/>
      <c r="G243" s="28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</row>
    <row r="244" spans="3:134">
      <c r="C244"/>
      <c r="D244"/>
      <c r="E244"/>
      <c r="F244"/>
      <c r="G244" s="28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</row>
    <row r="245" spans="3:134">
      <c r="C245"/>
      <c r="D245"/>
      <c r="E245"/>
      <c r="F245"/>
      <c r="G245" s="28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</row>
    <row r="246" spans="3:134">
      <c r="C246"/>
      <c r="D246"/>
      <c r="E246"/>
      <c r="F246"/>
      <c r="G246" s="28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</row>
    <row r="247" spans="3:134">
      <c r="C247"/>
      <c r="D247"/>
      <c r="E247"/>
      <c r="F247"/>
      <c r="G247" s="28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</row>
    <row r="248" spans="3:134">
      <c r="C248"/>
      <c r="D248"/>
      <c r="E248"/>
      <c r="F248"/>
      <c r="G248" s="28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</row>
    <row r="249" spans="3:134">
      <c r="C249"/>
      <c r="D249"/>
      <c r="E249"/>
      <c r="F249"/>
      <c r="G249" s="28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</row>
    <row r="250" spans="3:134">
      <c r="C250"/>
      <c r="D250"/>
      <c r="E250"/>
      <c r="F250"/>
      <c r="G250" s="28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</row>
    <row r="251" spans="3:134">
      <c r="C251"/>
      <c r="D251"/>
      <c r="E251"/>
      <c r="F251"/>
      <c r="G251" s="28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</row>
    <row r="252" spans="3:134">
      <c r="C252"/>
      <c r="D252"/>
      <c r="E252"/>
      <c r="F252"/>
      <c r="G252" s="28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</row>
    <row r="253" spans="3:134">
      <c r="C253"/>
      <c r="D253"/>
      <c r="E253"/>
      <c r="F253"/>
      <c r="G253" s="28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</row>
    <row r="254" spans="3:134">
      <c r="C254"/>
      <c r="D254"/>
      <c r="E254"/>
      <c r="F254"/>
      <c r="G254" s="28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</row>
    <row r="255" spans="3:134">
      <c r="C255"/>
      <c r="D255"/>
      <c r="E255"/>
      <c r="F255"/>
      <c r="G255" s="28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</row>
    <row r="256" spans="3:134">
      <c r="C256"/>
      <c r="D256"/>
      <c r="E256"/>
      <c r="F256"/>
      <c r="G256" s="28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</row>
    <row r="257" spans="3:134">
      <c r="C257"/>
      <c r="D257"/>
      <c r="E257"/>
      <c r="F257"/>
      <c r="G257" s="28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</row>
    <row r="258" spans="3:134">
      <c r="C258"/>
      <c r="D258"/>
      <c r="E258"/>
      <c r="F258"/>
      <c r="G258" s="28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</row>
    <row r="259" spans="3:134">
      <c r="C259"/>
      <c r="D259"/>
      <c r="E259"/>
      <c r="F259"/>
      <c r="G259" s="28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</row>
    <row r="260" spans="3:134">
      <c r="C260"/>
      <c r="D260"/>
      <c r="E260"/>
      <c r="F260"/>
      <c r="G260" s="28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</row>
    <row r="261" spans="3:134">
      <c r="C261"/>
      <c r="D261"/>
      <c r="E261"/>
      <c r="F261"/>
      <c r="G261" s="28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</row>
    <row r="262" spans="3:134">
      <c r="C262"/>
      <c r="D262"/>
      <c r="E262"/>
      <c r="F262"/>
      <c r="G262" s="28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</row>
    <row r="263" spans="3:134">
      <c r="C263"/>
      <c r="D263"/>
      <c r="E263"/>
      <c r="F263"/>
      <c r="G263" s="28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</row>
    <row r="264" spans="3:134">
      <c r="C264"/>
      <c r="D264"/>
      <c r="E264"/>
      <c r="F264"/>
      <c r="G264" s="28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</row>
    <row r="265" spans="3:134">
      <c r="C265"/>
      <c r="D265"/>
      <c r="E265"/>
      <c r="F265"/>
      <c r="G265" s="28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</row>
    <row r="266" spans="3:134">
      <c r="C266"/>
      <c r="D266"/>
      <c r="E266"/>
      <c r="F266"/>
      <c r="G266" s="28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</row>
    <row r="267" spans="3:134">
      <c r="C267"/>
      <c r="D267"/>
      <c r="E267"/>
      <c r="F267"/>
      <c r="G267" s="28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</row>
    <row r="268" spans="3:134">
      <c r="C268"/>
      <c r="D268"/>
      <c r="E268"/>
      <c r="F268"/>
      <c r="G268" s="28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</row>
    <row r="269" spans="3:134">
      <c r="C269"/>
      <c r="D269"/>
      <c r="E269"/>
      <c r="F269"/>
      <c r="G269" s="28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</row>
    <row r="270" spans="3:134">
      <c r="C270"/>
      <c r="D270"/>
      <c r="E270"/>
      <c r="F270"/>
      <c r="G270" s="28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</row>
    <row r="271" spans="3:134">
      <c r="C271"/>
      <c r="D271"/>
      <c r="E271"/>
      <c r="F271"/>
      <c r="G271" s="28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</row>
    <row r="272" spans="3:134">
      <c r="C272"/>
      <c r="D272"/>
      <c r="E272"/>
      <c r="F272"/>
      <c r="G272" s="28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</row>
    <row r="273" spans="3:134">
      <c r="C273"/>
      <c r="D273"/>
      <c r="E273"/>
      <c r="F273"/>
      <c r="G273" s="28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</row>
    <row r="274" spans="3:134">
      <c r="C274"/>
      <c r="D274"/>
      <c r="E274"/>
      <c r="F274"/>
      <c r="G274" s="28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</row>
    <row r="275" spans="3:134">
      <c r="C275"/>
      <c r="D275"/>
      <c r="E275"/>
      <c r="F275"/>
      <c r="G275" s="28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</row>
    <row r="276" spans="3:134">
      <c r="C276"/>
      <c r="D276"/>
      <c r="E276"/>
      <c r="F276"/>
      <c r="G276" s="28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</row>
    <row r="277" spans="3:134">
      <c r="C277"/>
      <c r="D277"/>
      <c r="E277"/>
      <c r="F277"/>
      <c r="G277" s="28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</row>
    <row r="278" spans="3:134">
      <c r="C278"/>
      <c r="D278"/>
      <c r="E278"/>
      <c r="F278"/>
      <c r="G278" s="28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</row>
    <row r="279" spans="3:134">
      <c r="C279"/>
      <c r="D279"/>
      <c r="E279"/>
      <c r="F279"/>
      <c r="G279" s="28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</row>
    <row r="280" spans="3:134">
      <c r="C280"/>
      <c r="D280"/>
      <c r="E280"/>
      <c r="F280"/>
      <c r="G280" s="28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</row>
    <row r="281" spans="3:134">
      <c r="C281"/>
      <c r="D281"/>
      <c r="E281"/>
      <c r="F281"/>
      <c r="G281" s="28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</row>
    <row r="282" spans="3:134">
      <c r="C282"/>
      <c r="D282"/>
      <c r="E282"/>
      <c r="F282"/>
      <c r="G282" s="28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</row>
    <row r="283" spans="3:134">
      <c r="C283"/>
      <c r="D283"/>
      <c r="E283"/>
      <c r="F283"/>
      <c r="G283" s="28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</row>
    <row r="284" spans="3:134">
      <c r="C284"/>
      <c r="D284"/>
      <c r="E284"/>
      <c r="F284"/>
      <c r="G284" s="28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</row>
    <row r="285" spans="3:134">
      <c r="C285"/>
      <c r="D285"/>
      <c r="E285"/>
      <c r="F285"/>
      <c r="G285" s="28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</row>
    <row r="286" spans="3:134">
      <c r="C286"/>
      <c r="D286"/>
      <c r="E286"/>
      <c r="F286"/>
      <c r="G286" s="28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</row>
    <row r="287" spans="3:134">
      <c r="C287"/>
      <c r="D287"/>
      <c r="E287"/>
      <c r="F287"/>
      <c r="G287" s="28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</row>
    <row r="288" spans="3:134">
      <c r="C288"/>
      <c r="D288"/>
      <c r="E288"/>
      <c r="F288"/>
      <c r="G288" s="28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</row>
    <row r="289" spans="3:134">
      <c r="C289"/>
      <c r="D289"/>
      <c r="E289"/>
      <c r="F289"/>
      <c r="G289" s="28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</row>
    <row r="290" spans="3:134">
      <c r="C290"/>
      <c r="D290"/>
      <c r="E290"/>
      <c r="F290"/>
      <c r="G290" s="28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</row>
    <row r="291" spans="3:134">
      <c r="C291"/>
      <c r="D291"/>
      <c r="E291"/>
      <c r="F291"/>
      <c r="G291" s="28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</row>
    <row r="292" spans="3:134">
      <c r="C292"/>
      <c r="D292"/>
      <c r="E292"/>
      <c r="F292"/>
      <c r="G292" s="28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</row>
    <row r="293" spans="3:134">
      <c r="C293"/>
      <c r="D293"/>
      <c r="E293"/>
      <c r="F293"/>
      <c r="G293" s="28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</row>
    <row r="294" spans="3:134">
      <c r="C294"/>
      <c r="D294"/>
      <c r="E294"/>
      <c r="F294"/>
      <c r="G294" s="28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</row>
    <row r="295" spans="3:134">
      <c r="C295"/>
      <c r="D295"/>
      <c r="E295"/>
      <c r="F295"/>
      <c r="G295" s="28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</row>
    <row r="296" spans="3:134">
      <c r="C296"/>
      <c r="D296"/>
      <c r="E296"/>
      <c r="F296"/>
      <c r="G296" s="28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</row>
    <row r="297" spans="3:134">
      <c r="C297"/>
      <c r="D297"/>
      <c r="E297"/>
      <c r="F297"/>
      <c r="G297" s="28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</row>
    <row r="298" spans="3:134">
      <c r="C298"/>
      <c r="D298"/>
      <c r="E298"/>
      <c r="F298"/>
      <c r="G298" s="28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</row>
    <row r="299" spans="3:134">
      <c r="C299"/>
      <c r="D299"/>
      <c r="E299"/>
      <c r="F299"/>
      <c r="G299" s="28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</row>
    <row r="300" spans="3:134">
      <c r="C300"/>
      <c r="D300"/>
      <c r="E300"/>
      <c r="F300"/>
      <c r="G300" s="28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</row>
    <row r="301" spans="3:134">
      <c r="C301"/>
      <c r="D301"/>
      <c r="E301"/>
      <c r="F301"/>
      <c r="G301" s="28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</row>
    <row r="302" spans="3:134">
      <c r="C302"/>
      <c r="D302"/>
      <c r="E302"/>
      <c r="F302"/>
      <c r="G302" s="28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</row>
    <row r="303" spans="3:134">
      <c r="C303"/>
      <c r="D303"/>
      <c r="E303"/>
      <c r="F303"/>
      <c r="G303" s="28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</row>
    <row r="304" spans="3:134">
      <c r="C304"/>
      <c r="D304"/>
      <c r="E304"/>
      <c r="F304"/>
      <c r="G304" s="28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</row>
    <row r="305" spans="3:134">
      <c r="C305"/>
      <c r="D305"/>
      <c r="E305"/>
      <c r="F305"/>
      <c r="G305" s="28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</row>
    <row r="306" spans="3:134">
      <c r="C306"/>
      <c r="D306"/>
      <c r="E306"/>
      <c r="F306"/>
      <c r="G306" s="28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</row>
    <row r="307" spans="3:134">
      <c r="C307"/>
      <c r="D307"/>
      <c r="E307"/>
      <c r="F307"/>
      <c r="G307" s="28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</row>
    <row r="308" spans="3:134">
      <c r="C308"/>
      <c r="D308"/>
      <c r="E308"/>
      <c r="F308"/>
      <c r="G308" s="28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</row>
    <row r="309" spans="3:134">
      <c r="C309"/>
      <c r="D309"/>
      <c r="E309"/>
      <c r="F309"/>
      <c r="G309" s="28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</row>
    <row r="310" spans="3:134">
      <c r="C310"/>
      <c r="D310"/>
      <c r="E310"/>
      <c r="F310"/>
      <c r="G310" s="28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</row>
    <row r="311" spans="3:134">
      <c r="C311"/>
      <c r="D311"/>
      <c r="E311"/>
      <c r="F311"/>
      <c r="G311" s="28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</row>
    <row r="312" spans="3:134">
      <c r="C312"/>
      <c r="D312"/>
      <c r="E312"/>
      <c r="F312"/>
      <c r="G312" s="28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</row>
    <row r="313" spans="3:134">
      <c r="C313"/>
      <c r="D313"/>
      <c r="E313"/>
      <c r="F313"/>
      <c r="G313" s="28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</row>
    <row r="314" spans="3:134">
      <c r="C314"/>
      <c r="D314"/>
      <c r="E314"/>
      <c r="F314"/>
      <c r="G314" s="28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</row>
    <row r="315" spans="3:134">
      <c r="C315"/>
      <c r="D315"/>
      <c r="E315"/>
      <c r="F315"/>
      <c r="G315" s="28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</row>
    <row r="316" spans="3:134">
      <c r="C316"/>
      <c r="D316"/>
      <c r="E316"/>
      <c r="F316"/>
      <c r="G316" s="28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</row>
    <row r="317" spans="3:134">
      <c r="C317"/>
      <c r="D317"/>
      <c r="E317"/>
      <c r="F317"/>
      <c r="G317" s="28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</row>
    <row r="318" spans="3:134">
      <c r="C318"/>
      <c r="D318"/>
      <c r="E318"/>
      <c r="F318"/>
      <c r="G318" s="28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</row>
    <row r="319" spans="3:134">
      <c r="C319"/>
      <c r="D319"/>
      <c r="E319"/>
      <c r="F319"/>
      <c r="G319" s="28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</row>
    <row r="320" spans="3:134">
      <c r="C320"/>
      <c r="D320"/>
      <c r="E320"/>
      <c r="F320"/>
      <c r="G320" s="28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</row>
    <row r="321" spans="3:134">
      <c r="C321"/>
      <c r="D321"/>
      <c r="E321"/>
      <c r="F321"/>
      <c r="G321" s="28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</row>
    <row r="322" spans="3:134">
      <c r="C322"/>
      <c r="D322"/>
      <c r="E322"/>
      <c r="F322"/>
      <c r="G322" s="28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</row>
    <row r="323" spans="3:134">
      <c r="C323"/>
      <c r="D323"/>
      <c r="E323"/>
      <c r="F323"/>
      <c r="G323" s="28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</row>
    <row r="324" spans="3:134">
      <c r="C324"/>
      <c r="D324"/>
      <c r="E324"/>
      <c r="F324"/>
      <c r="G324" s="28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</row>
    <row r="325" spans="3:134">
      <c r="C325"/>
      <c r="D325"/>
      <c r="E325"/>
      <c r="F325"/>
      <c r="G325" s="28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</row>
    <row r="326" spans="3:134">
      <c r="C326"/>
      <c r="D326"/>
      <c r="E326"/>
      <c r="F326"/>
      <c r="G326" s="28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</row>
    <row r="327" spans="3:134">
      <c r="C327"/>
      <c r="D327"/>
      <c r="E327"/>
      <c r="F327"/>
      <c r="G327" s="28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</row>
    <row r="328" spans="3:134">
      <c r="C328"/>
      <c r="D328"/>
      <c r="E328"/>
      <c r="F328"/>
      <c r="G328" s="28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</row>
    <row r="329" spans="3:134">
      <c r="C329"/>
      <c r="D329"/>
      <c r="E329"/>
      <c r="F329"/>
      <c r="G329" s="28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</row>
    <row r="330" spans="3:134">
      <c r="C330"/>
      <c r="D330"/>
      <c r="E330"/>
      <c r="F330"/>
      <c r="G330" s="28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</row>
    <row r="331" spans="3:134">
      <c r="C331"/>
      <c r="D331"/>
      <c r="E331"/>
      <c r="F331"/>
      <c r="G331" s="28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</row>
    <row r="332" spans="3:134">
      <c r="C332"/>
      <c r="D332"/>
      <c r="E332"/>
      <c r="F332"/>
      <c r="G332" s="28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</row>
    <row r="333" spans="3:134">
      <c r="C333"/>
      <c r="D333"/>
      <c r="E333"/>
      <c r="F333"/>
      <c r="G333" s="28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</row>
    <row r="334" spans="3:134">
      <c r="C334"/>
      <c r="D334"/>
      <c r="E334"/>
      <c r="F334"/>
      <c r="G334" s="28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</row>
    <row r="335" spans="3:134">
      <c r="C335"/>
      <c r="D335"/>
      <c r="E335"/>
      <c r="F335"/>
      <c r="G335" s="28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</row>
    <row r="336" spans="3:134">
      <c r="C336"/>
      <c r="D336"/>
      <c r="E336"/>
      <c r="F336"/>
      <c r="G336" s="28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</row>
    <row r="337" spans="3:134">
      <c r="C337"/>
      <c r="D337"/>
      <c r="E337"/>
      <c r="F337"/>
      <c r="G337" s="28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</row>
    <row r="338" spans="3:134">
      <c r="C338"/>
      <c r="D338"/>
      <c r="E338"/>
      <c r="F338"/>
      <c r="G338" s="28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</row>
    <row r="339" spans="3:134">
      <c r="C339"/>
      <c r="D339"/>
      <c r="E339"/>
      <c r="F339"/>
      <c r="G339" s="28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</row>
    <row r="340" spans="3:134">
      <c r="C340"/>
      <c r="D340"/>
      <c r="E340"/>
      <c r="F340"/>
      <c r="G340" s="28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</row>
    <row r="341" spans="3:134">
      <c r="C341"/>
      <c r="D341"/>
      <c r="E341"/>
      <c r="F341"/>
      <c r="G341" s="28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</row>
    <row r="342" spans="3:134">
      <c r="C342"/>
      <c r="D342"/>
      <c r="E342"/>
      <c r="F342"/>
      <c r="G342" s="28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</row>
    <row r="343" spans="3:134">
      <c r="C343"/>
      <c r="D343"/>
      <c r="E343"/>
      <c r="F343"/>
      <c r="G343" s="28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</row>
    <row r="344" spans="3:134">
      <c r="C344"/>
      <c r="D344"/>
      <c r="E344"/>
      <c r="F344"/>
      <c r="G344" s="28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</row>
    <row r="345" spans="3:134">
      <c r="C345"/>
      <c r="D345"/>
      <c r="E345"/>
      <c r="F345"/>
      <c r="G345" s="28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</row>
    <row r="346" spans="3:134">
      <c r="C346"/>
      <c r="D346"/>
      <c r="E346"/>
      <c r="F346"/>
      <c r="G346" s="28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</row>
    <row r="347" spans="3:134">
      <c r="C347"/>
      <c r="D347"/>
      <c r="E347"/>
      <c r="F347"/>
      <c r="G347" s="28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</row>
    <row r="348" spans="3:134">
      <c r="C348"/>
      <c r="D348"/>
      <c r="E348"/>
      <c r="F348"/>
      <c r="G348" s="28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</row>
    <row r="349" spans="3:134">
      <c r="C349"/>
      <c r="D349"/>
      <c r="E349"/>
      <c r="F349"/>
      <c r="G349" s="28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</row>
    <row r="350" spans="3:134">
      <c r="C350"/>
      <c r="D350"/>
      <c r="E350"/>
      <c r="F350"/>
      <c r="G350" s="28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</row>
    <row r="351" spans="3:134">
      <c r="C351"/>
      <c r="D351"/>
      <c r="E351"/>
      <c r="F351"/>
      <c r="G351" s="28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</row>
    <row r="352" spans="3:134">
      <c r="C352"/>
      <c r="D352"/>
      <c r="E352"/>
      <c r="F352"/>
      <c r="G352" s="28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</row>
    <row r="353" spans="3:134">
      <c r="C353"/>
      <c r="D353"/>
      <c r="E353"/>
      <c r="F353"/>
      <c r="G353" s="28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</row>
    <row r="354" spans="3:134">
      <c r="C354"/>
      <c r="D354"/>
      <c r="E354"/>
      <c r="F354"/>
      <c r="G354" s="28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</row>
    <row r="355" spans="3:134">
      <c r="C355"/>
      <c r="D355"/>
      <c r="E355"/>
      <c r="F355"/>
      <c r="G355" s="28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</row>
    <row r="356" spans="3:134">
      <c r="C356"/>
      <c r="D356"/>
      <c r="E356"/>
      <c r="F356"/>
      <c r="G356" s="28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</row>
    <row r="357" spans="3:134">
      <c r="C357"/>
      <c r="D357"/>
      <c r="E357"/>
      <c r="F357"/>
      <c r="G357" s="28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</row>
    <row r="358" spans="3:134">
      <c r="C358"/>
      <c r="D358"/>
      <c r="E358"/>
      <c r="F358"/>
      <c r="G358" s="28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</row>
    <row r="359" spans="3:134">
      <c r="C359"/>
      <c r="D359"/>
      <c r="E359"/>
      <c r="F359"/>
      <c r="G359" s="28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</row>
    <row r="360" spans="3:134">
      <c r="C360"/>
      <c r="D360"/>
      <c r="E360"/>
      <c r="F360"/>
      <c r="G360" s="28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</row>
    <row r="361" spans="3:134">
      <c r="C361"/>
      <c r="D361"/>
      <c r="E361"/>
      <c r="F361"/>
      <c r="G361" s="28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</row>
    <row r="362" spans="3:134">
      <c r="C362"/>
      <c r="D362"/>
      <c r="E362"/>
      <c r="F362"/>
      <c r="G362" s="28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</row>
    <row r="363" spans="3:134">
      <c r="C363"/>
      <c r="D363"/>
      <c r="E363"/>
      <c r="F363"/>
      <c r="G363" s="28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</row>
    <row r="364" spans="3:134">
      <c r="C364"/>
      <c r="D364"/>
      <c r="E364"/>
      <c r="F364"/>
      <c r="G364" s="28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</row>
    <row r="365" spans="3:134">
      <c r="C365"/>
      <c r="D365"/>
      <c r="E365"/>
      <c r="F365"/>
      <c r="G365" s="28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</row>
    <row r="366" spans="3:134">
      <c r="C366"/>
      <c r="D366"/>
      <c r="E366"/>
      <c r="F366"/>
      <c r="G366" s="28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</row>
    <row r="367" spans="3:134">
      <c r="C367"/>
      <c r="D367"/>
      <c r="E367"/>
      <c r="F367"/>
      <c r="G367" s="28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</row>
    <row r="368" spans="3:134">
      <c r="C368"/>
      <c r="D368"/>
      <c r="E368"/>
      <c r="F368"/>
      <c r="G368" s="28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</row>
    <row r="369" spans="3:134">
      <c r="C369"/>
      <c r="D369"/>
      <c r="E369"/>
      <c r="F369"/>
      <c r="G369" s="28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</row>
    <row r="370" spans="3:134">
      <c r="C370"/>
      <c r="D370"/>
      <c r="E370"/>
      <c r="F370"/>
      <c r="G370" s="28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</row>
    <row r="371" spans="3:134">
      <c r="C371"/>
      <c r="D371"/>
      <c r="E371"/>
      <c r="F371"/>
      <c r="G371" s="28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</row>
    <row r="372" spans="3:134">
      <c r="C372"/>
      <c r="D372"/>
      <c r="E372"/>
      <c r="F372"/>
      <c r="G372" s="28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</row>
    <row r="373" spans="3:134">
      <c r="C373"/>
      <c r="D373"/>
      <c r="E373"/>
      <c r="F373"/>
      <c r="G373" s="28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</row>
    <row r="374" spans="3:134">
      <c r="C374"/>
      <c r="D374"/>
      <c r="E374"/>
      <c r="F374"/>
      <c r="G374" s="28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</row>
    <row r="375" spans="3:134">
      <c r="C375"/>
      <c r="D375"/>
      <c r="E375"/>
      <c r="F375"/>
      <c r="G375" s="28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</row>
    <row r="376" spans="3:134">
      <c r="C376"/>
      <c r="D376"/>
      <c r="E376"/>
      <c r="F376"/>
      <c r="G376" s="28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</row>
    <row r="377" spans="3:134">
      <c r="C377"/>
      <c r="D377"/>
      <c r="E377"/>
      <c r="F377"/>
      <c r="G377" s="28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</row>
    <row r="378" spans="3:134">
      <c r="C378"/>
      <c r="D378"/>
      <c r="E378"/>
      <c r="F378"/>
      <c r="G378" s="28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</row>
    <row r="379" spans="3:134">
      <c r="C379"/>
      <c r="D379"/>
      <c r="E379"/>
      <c r="F379"/>
      <c r="G379" s="28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</row>
    <row r="380" spans="3:134">
      <c r="C380"/>
      <c r="D380"/>
      <c r="E380"/>
      <c r="F380"/>
      <c r="G380" s="28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</row>
    <row r="381" spans="3:134">
      <c r="C381"/>
      <c r="D381"/>
      <c r="E381"/>
      <c r="F381"/>
      <c r="G381" s="28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</row>
    <row r="382" spans="3:134">
      <c r="C382"/>
      <c r="D382"/>
      <c r="E382"/>
      <c r="F382"/>
      <c r="G382" s="28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</row>
    <row r="383" spans="3:134">
      <c r="C383"/>
      <c r="D383"/>
      <c r="E383"/>
      <c r="F383"/>
      <c r="G383" s="28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</row>
    <row r="384" spans="3:134">
      <c r="C384"/>
      <c r="D384"/>
      <c r="E384"/>
      <c r="F384"/>
      <c r="G384" s="28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</row>
    <row r="385" spans="3:134">
      <c r="C385"/>
      <c r="D385"/>
      <c r="E385"/>
      <c r="F385"/>
      <c r="G385" s="28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</row>
    <row r="386" spans="3:134">
      <c r="C386"/>
      <c r="D386"/>
      <c r="E386"/>
      <c r="F386"/>
      <c r="G386" s="28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</row>
    <row r="387" spans="3:134">
      <c r="C387"/>
      <c r="D387"/>
      <c r="E387"/>
      <c r="F387"/>
      <c r="G387" s="28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</row>
    <row r="388" spans="3:134">
      <c r="C388"/>
      <c r="D388"/>
      <c r="E388"/>
      <c r="F388"/>
      <c r="G388" s="28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</row>
    <row r="389" spans="3:134">
      <c r="C389"/>
      <c r="D389"/>
      <c r="E389"/>
      <c r="F389"/>
      <c r="G389" s="28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</row>
    <row r="390" spans="3:134">
      <c r="C390"/>
      <c r="D390"/>
      <c r="E390"/>
      <c r="F390"/>
      <c r="G390" s="28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</row>
    <row r="391" spans="3:134">
      <c r="C391"/>
      <c r="D391"/>
      <c r="E391"/>
      <c r="F391"/>
      <c r="G391" s="28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</row>
    <row r="392" spans="3:134">
      <c r="C392"/>
      <c r="D392"/>
      <c r="E392"/>
      <c r="F392"/>
      <c r="G392" s="28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</row>
    <row r="393" spans="3:134">
      <c r="C393"/>
      <c r="D393"/>
      <c r="E393"/>
      <c r="F393"/>
      <c r="G393" s="28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</row>
    <row r="394" spans="3:134">
      <c r="C394"/>
      <c r="D394"/>
      <c r="E394"/>
      <c r="F394"/>
      <c r="G394" s="28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</row>
    <row r="395" spans="3:134">
      <c r="C395"/>
      <c r="D395"/>
      <c r="E395"/>
      <c r="F395"/>
      <c r="G395" s="28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</row>
    <row r="396" spans="3:134">
      <c r="C396"/>
      <c r="D396"/>
      <c r="E396"/>
      <c r="F396"/>
      <c r="G396" s="28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</row>
    <row r="397" spans="3:134">
      <c r="C397"/>
      <c r="D397"/>
      <c r="E397"/>
      <c r="F397"/>
      <c r="G397" s="28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</row>
    <row r="398" spans="3:134">
      <c r="C398"/>
      <c r="D398"/>
      <c r="E398"/>
      <c r="F398"/>
      <c r="G398" s="28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</row>
    <row r="399" spans="3:134">
      <c r="C399"/>
      <c r="D399"/>
      <c r="E399"/>
      <c r="F399"/>
      <c r="G399" s="28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</row>
    <row r="400" spans="3:134">
      <c r="C400"/>
      <c r="D400"/>
      <c r="E400"/>
      <c r="F400"/>
      <c r="G400" s="28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</row>
    <row r="401" spans="3:134">
      <c r="C401"/>
      <c r="D401"/>
      <c r="E401"/>
      <c r="F401"/>
      <c r="G401" s="28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</row>
    <row r="402" spans="3:134">
      <c r="C402"/>
      <c r="D402"/>
      <c r="E402"/>
      <c r="F402"/>
      <c r="G402" s="28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</row>
    <row r="403" spans="3:134">
      <c r="C403"/>
      <c r="D403"/>
      <c r="E403"/>
      <c r="F403"/>
      <c r="G403" s="28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</row>
    <row r="404" spans="3:134">
      <c r="C404"/>
      <c r="D404"/>
      <c r="E404"/>
      <c r="F404"/>
      <c r="G404" s="28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</row>
    <row r="405" spans="3:134">
      <c r="C405"/>
      <c r="D405"/>
      <c r="E405"/>
      <c r="F405"/>
      <c r="G405" s="28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</row>
    <row r="406" spans="3:134">
      <c r="C406"/>
      <c r="D406"/>
      <c r="E406"/>
      <c r="F406"/>
      <c r="G406" s="28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</row>
    <row r="407" spans="3:134">
      <c r="C407"/>
      <c r="D407"/>
      <c r="E407"/>
      <c r="F407"/>
      <c r="G407" s="28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</row>
    <row r="408" spans="3:134">
      <c r="C408"/>
      <c r="D408"/>
      <c r="E408"/>
      <c r="F408"/>
      <c r="G408" s="28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</row>
    <row r="409" spans="3:134">
      <c r="C409"/>
      <c r="D409"/>
      <c r="E409"/>
      <c r="F409"/>
      <c r="G409" s="28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</row>
    <row r="410" spans="3:134">
      <c r="C410"/>
      <c r="D410"/>
      <c r="E410"/>
      <c r="F410"/>
      <c r="G410" s="28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</row>
    <row r="411" spans="3:134">
      <c r="C411"/>
      <c r="D411"/>
      <c r="E411"/>
      <c r="F411"/>
      <c r="G411" s="28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</row>
    <row r="412" spans="3:134">
      <c r="C412"/>
      <c r="D412"/>
      <c r="E412"/>
      <c r="F412"/>
      <c r="G412" s="28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</row>
    <row r="413" spans="3:134">
      <c r="C413"/>
      <c r="D413"/>
      <c r="E413"/>
      <c r="F413"/>
      <c r="G413" s="28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</row>
    <row r="414" spans="3:134">
      <c r="C414"/>
      <c r="D414"/>
      <c r="E414"/>
      <c r="F414"/>
      <c r="G414" s="28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</row>
    <row r="415" spans="3:134">
      <c r="C415"/>
      <c r="D415"/>
      <c r="E415"/>
      <c r="F415"/>
      <c r="G415" s="28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</row>
    <row r="416" spans="3:134">
      <c r="C416"/>
      <c r="D416"/>
      <c r="E416"/>
      <c r="F416"/>
      <c r="G416" s="28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</row>
    <row r="417" spans="3:134">
      <c r="C417"/>
      <c r="D417"/>
      <c r="E417"/>
      <c r="F417"/>
      <c r="G417" s="28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</row>
    <row r="418" spans="3:134">
      <c r="C418"/>
      <c r="D418"/>
      <c r="E418"/>
      <c r="F418"/>
      <c r="G418" s="28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</row>
    <row r="419" spans="3:134">
      <c r="C419"/>
      <c r="D419"/>
      <c r="E419"/>
      <c r="F419"/>
      <c r="G419" s="28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</row>
    <row r="420" spans="3:134">
      <c r="C420"/>
      <c r="D420"/>
      <c r="E420"/>
      <c r="F420"/>
      <c r="G420" s="28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</row>
    <row r="421" spans="3:134">
      <c r="C421"/>
      <c r="D421"/>
      <c r="E421"/>
      <c r="F421"/>
      <c r="G421" s="28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</row>
    <row r="422" spans="3:134">
      <c r="C422"/>
      <c r="D422"/>
      <c r="E422"/>
      <c r="F422"/>
      <c r="G422" s="28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</row>
    <row r="423" spans="3:134">
      <c r="C423"/>
      <c r="D423"/>
      <c r="E423"/>
      <c r="F423"/>
      <c r="G423" s="28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</row>
    <row r="424" spans="3:134">
      <c r="C424"/>
      <c r="D424"/>
      <c r="E424"/>
      <c r="F424"/>
      <c r="G424" s="28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</row>
    <row r="425" spans="3:134">
      <c r="C425"/>
      <c r="D425"/>
      <c r="E425"/>
      <c r="F425"/>
      <c r="G425" s="28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</row>
    <row r="426" spans="3:134">
      <c r="C426"/>
      <c r="D426"/>
      <c r="E426"/>
      <c r="F426"/>
      <c r="G426" s="28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</row>
    <row r="427" spans="3:134">
      <c r="C427"/>
      <c r="D427"/>
      <c r="E427"/>
      <c r="F427"/>
      <c r="G427" s="28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</row>
    <row r="428" spans="3:134">
      <c r="C428"/>
      <c r="D428"/>
      <c r="E428"/>
      <c r="F428"/>
      <c r="G428" s="28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</row>
    <row r="429" spans="3:134">
      <c r="C429"/>
      <c r="D429"/>
      <c r="E429"/>
      <c r="F429"/>
      <c r="G429" s="28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</row>
    <row r="430" spans="3:134">
      <c r="C430"/>
      <c r="D430"/>
      <c r="E430"/>
      <c r="F430"/>
      <c r="G430" s="28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</row>
    <row r="431" spans="3:134">
      <c r="C431"/>
      <c r="D431"/>
      <c r="E431"/>
      <c r="F431"/>
      <c r="G431" s="28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</row>
    <row r="432" spans="3:134">
      <c r="C432"/>
      <c r="D432"/>
      <c r="E432"/>
      <c r="F432"/>
      <c r="G432" s="28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</row>
    <row r="433" spans="3:134">
      <c r="C433"/>
      <c r="D433"/>
      <c r="E433"/>
      <c r="F433"/>
      <c r="G433" s="28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</row>
    <row r="434" spans="3:134">
      <c r="C434"/>
      <c r="D434"/>
      <c r="E434"/>
      <c r="F434"/>
      <c r="G434" s="28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</row>
    <row r="435" spans="3:134">
      <c r="C435"/>
      <c r="D435"/>
      <c r="E435"/>
      <c r="F435"/>
      <c r="G435" s="28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</row>
    <row r="436" spans="3:134">
      <c r="C436"/>
      <c r="D436"/>
      <c r="E436"/>
      <c r="F436"/>
      <c r="G436" s="28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</row>
    <row r="437" spans="3:134">
      <c r="C437"/>
      <c r="D437"/>
      <c r="E437"/>
      <c r="F437"/>
      <c r="G437" s="28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</row>
    <row r="438" spans="3:134">
      <c r="C438"/>
      <c r="D438"/>
      <c r="E438"/>
      <c r="F438"/>
      <c r="G438" s="28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</row>
    <row r="439" spans="3:134">
      <c r="C439"/>
      <c r="D439"/>
      <c r="E439"/>
      <c r="F439"/>
      <c r="G439" s="28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</row>
    <row r="440" spans="3:134">
      <c r="C440"/>
      <c r="D440"/>
      <c r="E440"/>
      <c r="F440"/>
      <c r="G440" s="28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</row>
    <row r="441" spans="3:134">
      <c r="C441"/>
      <c r="D441"/>
      <c r="E441"/>
      <c r="F441"/>
      <c r="G441" s="28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</row>
    <row r="442" spans="3:134">
      <c r="C442"/>
      <c r="D442"/>
      <c r="E442"/>
      <c r="F442"/>
      <c r="G442" s="28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</row>
    <row r="443" spans="3:134">
      <c r="C443"/>
      <c r="D443"/>
      <c r="E443"/>
      <c r="F443"/>
      <c r="G443" s="28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</row>
    <row r="444" spans="3:134">
      <c r="C444"/>
      <c r="D444"/>
      <c r="E444"/>
      <c r="F444"/>
      <c r="G444" s="28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</row>
    <row r="445" spans="3:134">
      <c r="C445"/>
      <c r="D445"/>
      <c r="E445"/>
      <c r="F445"/>
      <c r="G445" s="28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</row>
    <row r="446" spans="3:134">
      <c r="C446"/>
      <c r="D446"/>
      <c r="E446"/>
      <c r="F446"/>
      <c r="G446" s="28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</row>
    <row r="447" spans="3:134">
      <c r="C447"/>
      <c r="D447"/>
      <c r="E447"/>
      <c r="F447"/>
      <c r="G447" s="28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</row>
    <row r="448" spans="3:134">
      <c r="C448"/>
      <c r="D448"/>
      <c r="E448"/>
      <c r="F448"/>
      <c r="G448" s="28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</row>
    <row r="449" spans="3:134">
      <c r="C449"/>
      <c r="D449"/>
      <c r="E449"/>
      <c r="F449"/>
      <c r="G449" s="28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</row>
    <row r="450" spans="3:134">
      <c r="C450"/>
      <c r="D450"/>
      <c r="E450"/>
      <c r="F450"/>
      <c r="G450" s="28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</row>
    <row r="451" spans="3:134">
      <c r="C451"/>
      <c r="D451"/>
      <c r="E451"/>
      <c r="F451"/>
      <c r="G451" s="28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</row>
    <row r="452" spans="3:134">
      <c r="C452"/>
      <c r="D452"/>
      <c r="E452"/>
      <c r="F452"/>
      <c r="G452" s="28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</row>
    <row r="453" spans="3:134">
      <c r="C453"/>
      <c r="D453"/>
      <c r="E453"/>
      <c r="F453"/>
      <c r="G453" s="28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</row>
    <row r="454" spans="3:134">
      <c r="C454"/>
      <c r="D454"/>
      <c r="E454"/>
      <c r="F454"/>
      <c r="G454" s="28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</row>
    <row r="455" spans="3:134">
      <c r="C455"/>
      <c r="D455"/>
      <c r="E455"/>
      <c r="F455"/>
      <c r="G455" s="28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</row>
    <row r="456" spans="3:134">
      <c r="C456"/>
      <c r="D456"/>
      <c r="E456"/>
      <c r="F456"/>
      <c r="G456" s="28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</row>
    <row r="457" spans="3:134">
      <c r="C457"/>
      <c r="D457"/>
      <c r="E457"/>
      <c r="F457"/>
      <c r="G457" s="28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</row>
    <row r="458" spans="3:134">
      <c r="C458"/>
      <c r="D458"/>
      <c r="E458"/>
      <c r="F458"/>
      <c r="G458" s="28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</row>
    <row r="459" spans="3:134">
      <c r="C459"/>
      <c r="D459"/>
      <c r="E459"/>
      <c r="F459"/>
      <c r="G459" s="28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</row>
    <row r="460" spans="3:134">
      <c r="C460"/>
      <c r="D460"/>
      <c r="E460"/>
      <c r="F460"/>
      <c r="G460" s="28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</row>
    <row r="461" spans="3:134">
      <c r="C461"/>
      <c r="D461"/>
      <c r="E461"/>
      <c r="F461"/>
      <c r="G461" s="28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</row>
    <row r="462" spans="3:134">
      <c r="C462"/>
      <c r="D462"/>
      <c r="E462"/>
      <c r="F462"/>
      <c r="G462" s="28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</row>
    <row r="463" spans="3:134">
      <c r="C463"/>
      <c r="D463"/>
      <c r="E463"/>
      <c r="F463"/>
      <c r="G463" s="28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</row>
    <row r="464" spans="3:134">
      <c r="C464"/>
      <c r="D464"/>
      <c r="E464"/>
      <c r="F464"/>
      <c r="G464" s="28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</row>
    <row r="465" spans="3:134">
      <c r="C465"/>
      <c r="D465"/>
      <c r="E465"/>
      <c r="F465"/>
      <c r="G465" s="28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</row>
    <row r="466" spans="3:134">
      <c r="C466"/>
      <c r="D466"/>
      <c r="E466"/>
      <c r="F466"/>
      <c r="G466" s="28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</row>
    <row r="467" spans="3:134">
      <c r="C467"/>
      <c r="D467"/>
      <c r="E467"/>
      <c r="F467"/>
      <c r="G467" s="28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</row>
    <row r="468" spans="3:134">
      <c r="C468"/>
      <c r="D468"/>
      <c r="E468"/>
      <c r="F468"/>
      <c r="G468" s="28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</row>
    <row r="469" spans="3:134">
      <c r="C469"/>
      <c r="D469"/>
      <c r="E469"/>
      <c r="F469"/>
      <c r="G469" s="28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</row>
    <row r="470" spans="3:134">
      <c r="C470"/>
      <c r="D470"/>
      <c r="E470"/>
      <c r="F470"/>
      <c r="G470" s="28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</row>
    <row r="471" spans="3:134">
      <c r="C471"/>
      <c r="D471"/>
      <c r="E471"/>
      <c r="F471"/>
      <c r="G471" s="28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</row>
    <row r="472" spans="3:134">
      <c r="C472"/>
      <c r="D472"/>
      <c r="E472"/>
      <c r="F472"/>
      <c r="G472" s="28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</row>
    <row r="473" spans="3:134">
      <c r="C473"/>
      <c r="D473"/>
      <c r="E473"/>
      <c r="F473"/>
      <c r="G473" s="28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</row>
    <row r="474" spans="3:134">
      <c r="C474"/>
      <c r="D474"/>
      <c r="E474"/>
      <c r="F474"/>
      <c r="G474" s="28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</row>
    <row r="475" spans="3:134">
      <c r="C475"/>
      <c r="D475"/>
      <c r="E475"/>
      <c r="F475"/>
      <c r="G475" s="28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</row>
    <row r="476" spans="3:134">
      <c r="C476"/>
      <c r="D476"/>
      <c r="E476"/>
      <c r="F476"/>
      <c r="G476" s="28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</row>
    <row r="477" spans="3:134">
      <c r="C477"/>
      <c r="D477"/>
      <c r="E477"/>
      <c r="F477"/>
      <c r="G477" s="28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</row>
    <row r="478" spans="3:134">
      <c r="C478"/>
      <c r="D478"/>
      <c r="E478"/>
      <c r="F478"/>
      <c r="G478" s="28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</row>
    <row r="479" spans="3:134">
      <c r="C479"/>
      <c r="D479"/>
      <c r="E479"/>
      <c r="F479"/>
      <c r="G479" s="28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</row>
    <row r="480" spans="3:134">
      <c r="C480"/>
      <c r="D480"/>
      <c r="E480"/>
      <c r="F480"/>
      <c r="G480" s="28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</row>
    <row r="481" spans="3:134">
      <c r="C481"/>
      <c r="D481"/>
      <c r="E481"/>
      <c r="F481"/>
      <c r="G481" s="28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</row>
    <row r="482" spans="3:134">
      <c r="C482"/>
      <c r="D482"/>
      <c r="E482"/>
      <c r="F482"/>
      <c r="G482" s="28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</row>
    <row r="483" spans="3:134">
      <c r="C483"/>
      <c r="D483"/>
      <c r="E483"/>
      <c r="F483"/>
      <c r="G483" s="28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</row>
    <row r="484" spans="3:134">
      <c r="C484"/>
      <c r="D484"/>
      <c r="E484"/>
      <c r="F484"/>
      <c r="G484" s="28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</row>
    <row r="485" spans="3:134">
      <c r="C485"/>
      <c r="D485"/>
      <c r="E485"/>
      <c r="F485"/>
      <c r="G485" s="28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</row>
    <row r="486" spans="3:134">
      <c r="C486"/>
      <c r="D486"/>
      <c r="E486"/>
      <c r="F486"/>
      <c r="G486" s="28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</row>
    <row r="487" spans="3:134">
      <c r="C487"/>
      <c r="D487"/>
      <c r="E487"/>
      <c r="F487"/>
      <c r="G487" s="28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</row>
    <row r="488" spans="3:134">
      <c r="C488"/>
      <c r="D488"/>
      <c r="E488"/>
      <c r="F488"/>
      <c r="G488" s="28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</row>
    <row r="489" spans="3:134">
      <c r="C489"/>
      <c r="D489"/>
      <c r="E489"/>
      <c r="F489"/>
      <c r="G489" s="28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</row>
    <row r="490" spans="3:134">
      <c r="C490"/>
      <c r="D490"/>
      <c r="E490"/>
      <c r="F490"/>
      <c r="G490" s="28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</row>
    <row r="491" spans="3:134">
      <c r="C491"/>
      <c r="D491"/>
      <c r="E491"/>
      <c r="F491"/>
      <c r="G491" s="28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</row>
    <row r="492" spans="3:134">
      <c r="C492"/>
      <c r="D492"/>
      <c r="E492"/>
      <c r="F492"/>
      <c r="G492" s="28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</row>
    <row r="493" spans="3:134">
      <c r="C493"/>
      <c r="D493"/>
      <c r="E493"/>
      <c r="F493"/>
      <c r="G493" s="28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</row>
    <row r="494" spans="3:134">
      <c r="C494"/>
      <c r="D494"/>
      <c r="E494"/>
      <c r="F494"/>
      <c r="G494" s="28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</row>
    <row r="495" spans="3:134">
      <c r="C495"/>
      <c r="D495"/>
      <c r="E495"/>
      <c r="F495"/>
      <c r="G495" s="28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</row>
    <row r="496" spans="3:134">
      <c r="C496"/>
      <c r="D496"/>
      <c r="E496"/>
      <c r="F496"/>
      <c r="G496" s="28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</row>
    <row r="497" spans="3:134">
      <c r="C497"/>
      <c r="D497"/>
      <c r="E497"/>
      <c r="F497"/>
      <c r="G497" s="28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</row>
    <row r="498" spans="3:134">
      <c r="C498"/>
      <c r="D498"/>
      <c r="E498"/>
      <c r="F498"/>
      <c r="G498" s="28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</row>
    <row r="499" spans="3:134">
      <c r="C499"/>
      <c r="D499"/>
      <c r="E499"/>
      <c r="F499"/>
      <c r="G499" s="28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</row>
    <row r="500" spans="3:134">
      <c r="C500"/>
      <c r="D500"/>
      <c r="E500"/>
      <c r="F500"/>
      <c r="G500" s="28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</row>
    <row r="501" spans="3:134">
      <c r="C501"/>
      <c r="D501"/>
      <c r="E501"/>
      <c r="F501"/>
      <c r="G501" s="28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</row>
    <row r="502" spans="3:134">
      <c r="C502"/>
      <c r="D502"/>
      <c r="E502"/>
      <c r="F502"/>
      <c r="G502" s="28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</row>
    <row r="503" spans="3:134">
      <c r="C503"/>
      <c r="D503"/>
      <c r="E503"/>
      <c r="F503"/>
      <c r="G503" s="28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</row>
    <row r="504" spans="3:134">
      <c r="C504"/>
      <c r="D504"/>
      <c r="E504"/>
      <c r="F504"/>
      <c r="G504" s="28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</row>
    <row r="505" spans="3:134">
      <c r="C505"/>
      <c r="D505"/>
      <c r="E505"/>
      <c r="F505"/>
      <c r="G505" s="28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</row>
    <row r="506" spans="3:134">
      <c r="C506"/>
      <c r="D506"/>
      <c r="E506"/>
      <c r="F506"/>
      <c r="G506" s="28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</row>
    <row r="507" spans="3:134">
      <c r="C507"/>
      <c r="D507"/>
      <c r="E507"/>
      <c r="F507"/>
      <c r="G507" s="28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</row>
    <row r="508" spans="3:134">
      <c r="C508"/>
      <c r="D508"/>
      <c r="E508"/>
      <c r="F508"/>
      <c r="G508" s="28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</row>
    <row r="509" spans="3:134">
      <c r="C509"/>
      <c r="D509"/>
      <c r="E509"/>
      <c r="F509"/>
      <c r="G509" s="28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</row>
    <row r="510" spans="3:134">
      <c r="C510"/>
      <c r="D510"/>
      <c r="E510"/>
      <c r="F510"/>
      <c r="G510" s="28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</row>
    <row r="511" spans="3:134">
      <c r="C511"/>
      <c r="D511"/>
      <c r="E511"/>
      <c r="F511"/>
      <c r="G511" s="28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</row>
    <row r="512" spans="3:134">
      <c r="C512"/>
      <c r="D512"/>
      <c r="E512"/>
      <c r="F512"/>
      <c r="G512" s="28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</row>
    <row r="513" spans="3:134">
      <c r="C513"/>
      <c r="D513"/>
      <c r="E513"/>
      <c r="F513"/>
      <c r="G513" s="28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</row>
    <row r="514" spans="3:134">
      <c r="C514"/>
      <c r="D514"/>
      <c r="E514"/>
      <c r="F514"/>
      <c r="G514" s="28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</row>
    <row r="515" spans="3:134">
      <c r="C515"/>
      <c r="D515"/>
      <c r="E515"/>
      <c r="F515"/>
      <c r="G515" s="28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</row>
    <row r="516" spans="3:134">
      <c r="C516"/>
      <c r="D516"/>
      <c r="E516"/>
      <c r="F516"/>
      <c r="G516" s="28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</row>
    <row r="517" spans="3:134">
      <c r="C517"/>
      <c r="D517"/>
      <c r="E517"/>
      <c r="F517"/>
      <c r="G517" s="28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</row>
    <row r="518" spans="3:134">
      <c r="C518"/>
      <c r="D518"/>
      <c r="E518"/>
      <c r="F518"/>
      <c r="G518" s="28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</row>
    <row r="519" spans="3:134">
      <c r="C519"/>
      <c r="D519"/>
      <c r="E519"/>
      <c r="F519"/>
      <c r="G519" s="28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</row>
    <row r="520" spans="3:134">
      <c r="C520"/>
      <c r="D520"/>
      <c r="E520"/>
      <c r="F520"/>
      <c r="G520" s="28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</row>
    <row r="521" spans="3:134">
      <c r="C521"/>
      <c r="D521"/>
      <c r="E521"/>
      <c r="F521"/>
      <c r="G521" s="28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</row>
    <row r="522" spans="3:134">
      <c r="C522"/>
      <c r="D522"/>
      <c r="E522"/>
      <c r="F522"/>
      <c r="G522" s="28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</row>
    <row r="523" spans="3:134">
      <c r="C523"/>
      <c r="D523"/>
      <c r="E523"/>
      <c r="F523"/>
      <c r="G523" s="28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</row>
    <row r="524" spans="3:134">
      <c r="C524"/>
      <c r="D524"/>
      <c r="E524"/>
      <c r="F524"/>
      <c r="G524" s="28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</row>
    <row r="525" spans="3:134">
      <c r="C525"/>
      <c r="D525"/>
      <c r="E525"/>
      <c r="F525"/>
      <c r="G525" s="28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</row>
    <row r="526" spans="3:134">
      <c r="C526"/>
      <c r="D526"/>
      <c r="E526"/>
      <c r="F526"/>
      <c r="G526" s="28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</row>
    <row r="527" spans="3:134">
      <c r="C527"/>
      <c r="D527"/>
      <c r="E527"/>
      <c r="F527"/>
      <c r="G527" s="28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</row>
    <row r="528" spans="3:134">
      <c r="C528"/>
      <c r="D528"/>
      <c r="E528"/>
      <c r="F528"/>
      <c r="G528" s="28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</row>
    <row r="529" spans="3:134">
      <c r="C529"/>
      <c r="D529"/>
      <c r="E529"/>
      <c r="F529"/>
      <c r="G529" s="28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</row>
    <row r="530" spans="3:134">
      <c r="C530"/>
      <c r="D530"/>
      <c r="E530"/>
      <c r="F530"/>
      <c r="G530" s="28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</row>
    <row r="531" spans="3:134">
      <c r="C531"/>
      <c r="D531"/>
      <c r="E531"/>
      <c r="F531"/>
      <c r="G531" s="28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</row>
    <row r="532" spans="3:134">
      <c r="C532"/>
      <c r="D532"/>
      <c r="E532"/>
      <c r="F532"/>
      <c r="G532" s="28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</row>
    <row r="533" spans="3:134">
      <c r="C533"/>
      <c r="D533"/>
      <c r="E533"/>
      <c r="F533"/>
      <c r="G533" s="28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</row>
    <row r="534" spans="3:134">
      <c r="C534"/>
      <c r="D534"/>
      <c r="E534"/>
      <c r="F534"/>
      <c r="G534" s="28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</row>
    <row r="535" spans="3:134">
      <c r="C535"/>
      <c r="D535"/>
      <c r="E535"/>
      <c r="F535"/>
      <c r="G535" s="28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</row>
    <row r="536" spans="3:134">
      <c r="C536"/>
      <c r="D536"/>
      <c r="E536"/>
      <c r="F536"/>
      <c r="G536" s="28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</row>
    <row r="537" spans="3:134">
      <c r="C537"/>
      <c r="D537"/>
      <c r="E537"/>
      <c r="F537"/>
      <c r="G537" s="28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</row>
    <row r="538" spans="3:134">
      <c r="C538"/>
      <c r="D538"/>
      <c r="E538"/>
      <c r="F538"/>
      <c r="G538" s="28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</row>
    <row r="539" spans="3:134">
      <c r="C539"/>
      <c r="D539"/>
      <c r="E539"/>
      <c r="F539"/>
      <c r="G539" s="28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</row>
    <row r="540" spans="3:134">
      <c r="C540"/>
      <c r="D540"/>
      <c r="E540"/>
      <c r="F540"/>
      <c r="G540" s="28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</row>
    <row r="541" spans="3:134">
      <c r="C541"/>
      <c r="D541"/>
      <c r="E541"/>
      <c r="F541"/>
      <c r="G541" s="28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</row>
    <row r="542" spans="3:134">
      <c r="C542"/>
      <c r="D542"/>
      <c r="E542"/>
      <c r="F542"/>
      <c r="G542" s="28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</row>
    <row r="543" spans="3:134">
      <c r="C543"/>
      <c r="D543"/>
      <c r="E543"/>
      <c r="F543"/>
      <c r="G543" s="28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</row>
    <row r="544" spans="3:134">
      <c r="C544"/>
      <c r="D544"/>
      <c r="E544"/>
      <c r="F544"/>
      <c r="G544" s="28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</row>
    <row r="545" spans="3:134">
      <c r="C545"/>
      <c r="D545"/>
      <c r="E545"/>
      <c r="F545"/>
      <c r="G545" s="28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</row>
    <row r="546" spans="3:134">
      <c r="C546"/>
      <c r="D546"/>
      <c r="E546"/>
      <c r="F546"/>
      <c r="G546" s="28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</row>
    <row r="547" spans="3:134">
      <c r="C547"/>
      <c r="D547"/>
      <c r="E547"/>
      <c r="F547"/>
      <c r="G547" s="28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</row>
    <row r="548" spans="3:134">
      <c r="C548"/>
      <c r="D548"/>
      <c r="E548"/>
      <c r="F548"/>
      <c r="G548" s="28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</row>
    <row r="549" spans="3:134">
      <c r="C549"/>
      <c r="D549"/>
      <c r="E549"/>
      <c r="F549"/>
      <c r="G549" s="28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</row>
    <row r="550" spans="3:134">
      <c r="C550"/>
      <c r="D550"/>
      <c r="E550"/>
      <c r="F550"/>
      <c r="G550" s="28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</row>
    <row r="551" spans="3:134">
      <c r="C551"/>
      <c r="D551"/>
      <c r="E551"/>
      <c r="F551"/>
      <c r="G551" s="28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</row>
    <row r="552" spans="3:134">
      <c r="C552"/>
      <c r="D552"/>
      <c r="E552"/>
      <c r="F552"/>
      <c r="G552" s="28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</row>
    <row r="553" spans="3:134">
      <c r="C553"/>
      <c r="D553"/>
      <c r="E553"/>
      <c r="F553"/>
      <c r="G553" s="28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</row>
    <row r="554" spans="3:134">
      <c r="C554"/>
      <c r="D554"/>
      <c r="E554"/>
      <c r="F554"/>
      <c r="G554" s="28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</row>
    <row r="555" spans="3:134">
      <c r="C555"/>
      <c r="D555"/>
      <c r="E555"/>
      <c r="F555"/>
      <c r="G555" s="28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</row>
    <row r="556" spans="3:134">
      <c r="C556"/>
      <c r="D556"/>
      <c r="E556"/>
      <c r="F556"/>
      <c r="G556" s="28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</row>
    <row r="557" spans="3:134">
      <c r="C557"/>
      <c r="D557"/>
      <c r="E557"/>
      <c r="F557"/>
      <c r="G557" s="28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</row>
    <row r="558" spans="3:134">
      <c r="C558"/>
      <c r="D558"/>
      <c r="E558"/>
      <c r="F558"/>
      <c r="G558" s="28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</row>
    <row r="559" spans="3:134">
      <c r="C559"/>
      <c r="D559"/>
      <c r="E559"/>
      <c r="F559"/>
      <c r="G559" s="28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</row>
    <row r="560" spans="3:134">
      <c r="C560"/>
      <c r="D560"/>
      <c r="E560"/>
      <c r="F560"/>
      <c r="G560" s="28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</row>
    <row r="561" spans="3:134">
      <c r="C561"/>
      <c r="D561"/>
      <c r="E561"/>
      <c r="F561"/>
      <c r="G561" s="28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</row>
    <row r="562" spans="3:134">
      <c r="C562"/>
      <c r="D562"/>
      <c r="E562"/>
      <c r="F562"/>
      <c r="G562" s="28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</row>
    <row r="563" spans="3:134">
      <c r="C563"/>
      <c r="D563"/>
      <c r="E563"/>
      <c r="F563"/>
      <c r="G563" s="28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</row>
    <row r="564" spans="3:134">
      <c r="C564"/>
      <c r="D564"/>
      <c r="E564"/>
      <c r="F564"/>
      <c r="G564" s="28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</row>
    <row r="565" spans="3:134">
      <c r="C565"/>
      <c r="D565"/>
      <c r="E565"/>
      <c r="F565"/>
      <c r="G565" s="28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</row>
    <row r="566" spans="3:134">
      <c r="C566"/>
      <c r="D566"/>
      <c r="E566"/>
      <c r="F566"/>
      <c r="G566" s="28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</row>
    <row r="567" spans="3:134">
      <c r="C567"/>
      <c r="D567"/>
      <c r="E567"/>
      <c r="F567"/>
      <c r="G567" s="28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</row>
    <row r="568" spans="3:134">
      <c r="C568"/>
      <c r="D568"/>
      <c r="E568"/>
      <c r="F568"/>
      <c r="G568" s="28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</row>
    <row r="569" spans="3:134">
      <c r="C569"/>
      <c r="D569"/>
      <c r="E569"/>
      <c r="F569"/>
      <c r="G569" s="28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</row>
    <row r="570" spans="3:134">
      <c r="C570"/>
      <c r="D570"/>
      <c r="E570"/>
      <c r="F570"/>
      <c r="G570" s="28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</row>
    <row r="571" spans="3:134">
      <c r="C571"/>
      <c r="D571"/>
      <c r="E571"/>
      <c r="F571"/>
      <c r="G571" s="28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</row>
    <row r="572" spans="3:134">
      <c r="C572"/>
      <c r="D572"/>
      <c r="E572"/>
      <c r="F572"/>
      <c r="G572" s="28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</row>
    <row r="573" spans="3:134">
      <c r="C573"/>
      <c r="D573"/>
      <c r="E573"/>
      <c r="F573"/>
      <c r="G573" s="28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</row>
    <row r="574" spans="3:134">
      <c r="C574"/>
      <c r="D574"/>
      <c r="E574"/>
      <c r="F574"/>
      <c r="G574" s="28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</row>
    <row r="575" spans="3:134">
      <c r="C575"/>
      <c r="D575"/>
      <c r="E575"/>
      <c r="F575"/>
      <c r="G575" s="28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</row>
    <row r="576" spans="3:134">
      <c r="C576"/>
      <c r="D576"/>
      <c r="E576"/>
      <c r="F576"/>
      <c r="G576" s="28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</row>
    <row r="577" spans="3:134">
      <c r="C577"/>
      <c r="D577"/>
      <c r="E577"/>
      <c r="F577"/>
      <c r="G577" s="28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</row>
    <row r="578" spans="3:134">
      <c r="C578"/>
      <c r="D578"/>
      <c r="E578"/>
      <c r="F578"/>
      <c r="G578" s="28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</row>
    <row r="579" spans="3:134">
      <c r="C579"/>
      <c r="D579"/>
      <c r="E579"/>
      <c r="F579"/>
      <c r="G579" s="28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</row>
    <row r="580" spans="3:134">
      <c r="C580"/>
      <c r="D580"/>
      <c r="E580"/>
      <c r="F580"/>
      <c r="G580" s="28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</row>
    <row r="581" spans="3:134">
      <c r="C581"/>
      <c r="D581"/>
      <c r="E581"/>
      <c r="F581"/>
      <c r="G581" s="28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</row>
    <row r="582" spans="3:134">
      <c r="C582"/>
      <c r="D582"/>
      <c r="E582"/>
      <c r="F582"/>
      <c r="G582" s="28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</row>
    <row r="583" spans="3:134">
      <c r="C583"/>
      <c r="D583"/>
      <c r="E583"/>
      <c r="F583"/>
      <c r="G583" s="28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</row>
    <row r="584" spans="3:134">
      <c r="C584"/>
      <c r="D584"/>
      <c r="E584"/>
      <c r="F584"/>
      <c r="G584" s="28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</row>
    <row r="585" spans="3:134">
      <c r="C585"/>
      <c r="D585"/>
      <c r="E585"/>
      <c r="F585"/>
      <c r="G585" s="28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</row>
    <row r="586" spans="3:134">
      <c r="C586"/>
      <c r="D586"/>
      <c r="E586"/>
      <c r="F586"/>
      <c r="G586" s="28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</row>
    <row r="587" spans="3:134">
      <c r="C587"/>
      <c r="D587"/>
      <c r="E587"/>
      <c r="F587"/>
      <c r="G587" s="28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</row>
    <row r="588" spans="3:134">
      <c r="C588"/>
      <c r="D588"/>
      <c r="E588"/>
      <c r="F588"/>
      <c r="G588" s="28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</row>
    <row r="589" spans="3:134">
      <c r="C589"/>
      <c r="D589"/>
      <c r="E589"/>
      <c r="F589"/>
      <c r="G589" s="28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</row>
    <row r="590" spans="3:134">
      <c r="C590"/>
      <c r="D590"/>
      <c r="E590"/>
      <c r="F590"/>
      <c r="G590" s="28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</row>
    <row r="591" spans="3:134">
      <c r="C591"/>
      <c r="D591"/>
      <c r="E591"/>
      <c r="F591"/>
      <c r="G591" s="28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</row>
    <row r="592" spans="3:134">
      <c r="C592"/>
      <c r="D592"/>
      <c r="E592"/>
      <c r="F592"/>
      <c r="G592" s="28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</row>
    <row r="593" spans="3:134">
      <c r="C593"/>
      <c r="D593"/>
      <c r="E593"/>
      <c r="F593"/>
      <c r="G593" s="28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</row>
    <row r="594" spans="3:134">
      <c r="C594"/>
      <c r="D594"/>
      <c r="E594"/>
      <c r="F594"/>
      <c r="G594" s="28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</row>
    <row r="595" spans="3:134">
      <c r="C595"/>
      <c r="D595"/>
      <c r="E595"/>
      <c r="F595"/>
      <c r="G595" s="28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</row>
    <row r="596" spans="3:134">
      <c r="C596"/>
      <c r="D596"/>
      <c r="E596"/>
      <c r="F596"/>
      <c r="G596" s="28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</row>
    <row r="597" spans="3:134">
      <c r="C597"/>
      <c r="D597"/>
      <c r="E597"/>
      <c r="F597"/>
      <c r="G597" s="28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</row>
    <row r="598" spans="3:134">
      <c r="C598"/>
      <c r="D598"/>
      <c r="E598"/>
      <c r="F598"/>
      <c r="G598" s="28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</row>
    <row r="599" spans="3:134">
      <c r="C599"/>
      <c r="D599"/>
      <c r="E599"/>
      <c r="F599"/>
      <c r="G599" s="28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</row>
    <row r="600" spans="3:134">
      <c r="C600"/>
      <c r="D600"/>
      <c r="E600"/>
      <c r="F600"/>
      <c r="G600" s="28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</row>
    <row r="601" spans="3:134">
      <c r="C601"/>
      <c r="D601"/>
      <c r="E601"/>
      <c r="F601"/>
      <c r="G601" s="28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</row>
    <row r="602" spans="3:134">
      <c r="C602"/>
      <c r="D602"/>
      <c r="E602"/>
      <c r="F602"/>
      <c r="G602" s="28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</row>
    <row r="603" spans="3:134">
      <c r="C603"/>
      <c r="D603"/>
      <c r="E603"/>
      <c r="F603"/>
      <c r="G603" s="28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</row>
    <row r="604" spans="3:134">
      <c r="C604"/>
      <c r="D604"/>
      <c r="E604"/>
      <c r="F604"/>
      <c r="G604" s="28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</row>
    <row r="605" spans="3:134">
      <c r="C605"/>
      <c r="D605"/>
      <c r="E605"/>
      <c r="F605"/>
      <c r="G605" s="28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</row>
    <row r="606" spans="3:134">
      <c r="C606"/>
      <c r="D606"/>
      <c r="E606"/>
      <c r="F606"/>
      <c r="G606" s="28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</row>
    <row r="607" spans="3:134">
      <c r="C607"/>
      <c r="D607"/>
      <c r="E607"/>
      <c r="F607"/>
      <c r="G607" s="28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</row>
    <row r="608" spans="3:134">
      <c r="C608"/>
      <c r="D608"/>
      <c r="E608"/>
      <c r="F608"/>
      <c r="G608" s="28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</row>
    <row r="609" spans="3:134">
      <c r="C609"/>
      <c r="D609"/>
      <c r="E609"/>
      <c r="F609"/>
      <c r="G609" s="28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</row>
    <row r="610" spans="3:134">
      <c r="C610"/>
      <c r="D610"/>
      <c r="E610"/>
      <c r="F610"/>
      <c r="G610" s="28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</row>
    <row r="611" spans="3:134">
      <c r="C611"/>
      <c r="D611"/>
      <c r="E611"/>
      <c r="F611"/>
      <c r="G611" s="28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</row>
    <row r="612" spans="3:134">
      <c r="C612"/>
      <c r="D612"/>
      <c r="E612"/>
      <c r="F612"/>
      <c r="G612" s="28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</row>
    <row r="613" spans="3:134">
      <c r="C613"/>
      <c r="D613"/>
      <c r="E613"/>
      <c r="F613"/>
      <c r="G613" s="28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</row>
    <row r="614" spans="3:134">
      <c r="C614"/>
      <c r="D614"/>
      <c r="E614"/>
      <c r="F614"/>
      <c r="G614" s="28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</row>
    <row r="615" spans="3:134">
      <c r="C615"/>
      <c r="D615"/>
      <c r="E615"/>
      <c r="F615"/>
      <c r="G615" s="28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</row>
    <row r="616" spans="3:134">
      <c r="C616"/>
      <c r="D616"/>
      <c r="E616"/>
      <c r="F616"/>
      <c r="G616" s="28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</row>
    <row r="617" spans="3:134">
      <c r="C617"/>
      <c r="D617"/>
      <c r="E617"/>
      <c r="F617"/>
      <c r="G617" s="28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</row>
    <row r="618" spans="3:134">
      <c r="C618"/>
      <c r="D618"/>
      <c r="E618"/>
      <c r="F618"/>
      <c r="G618" s="28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</row>
    <row r="619" spans="3:134">
      <c r="C619"/>
      <c r="D619"/>
      <c r="E619"/>
      <c r="F619"/>
      <c r="G619" s="28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</row>
    <row r="620" spans="3:134">
      <c r="C620"/>
      <c r="D620"/>
      <c r="E620"/>
      <c r="F620"/>
      <c r="G620" s="28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</row>
    <row r="621" spans="3:134">
      <c r="C621"/>
      <c r="D621"/>
      <c r="E621"/>
      <c r="F621"/>
      <c r="G621" s="28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</row>
    <row r="622" spans="3:134">
      <c r="C622"/>
      <c r="D622"/>
      <c r="E622"/>
      <c r="F622"/>
      <c r="G622" s="28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</row>
    <row r="623" spans="3:134">
      <c r="C623"/>
      <c r="D623"/>
      <c r="E623"/>
      <c r="F623"/>
      <c r="G623" s="28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</row>
    <row r="624" spans="3:134">
      <c r="C624"/>
      <c r="D624"/>
      <c r="E624"/>
      <c r="F624"/>
      <c r="G624" s="28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</row>
    <row r="625" spans="3:134">
      <c r="C625"/>
      <c r="D625"/>
      <c r="E625"/>
      <c r="F625"/>
      <c r="G625" s="28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</row>
    <row r="626" spans="3:134">
      <c r="C626"/>
      <c r="D626"/>
      <c r="E626"/>
      <c r="F626"/>
      <c r="G626" s="28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</row>
    <row r="627" spans="3:134">
      <c r="C627"/>
      <c r="D627"/>
      <c r="E627"/>
      <c r="F627"/>
      <c r="G627" s="28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</row>
    <row r="628" spans="3:134">
      <c r="C628"/>
      <c r="D628"/>
      <c r="E628"/>
      <c r="F628"/>
      <c r="G628" s="28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</row>
    <row r="629" spans="3:134">
      <c r="C629"/>
      <c r="D629"/>
      <c r="E629"/>
      <c r="F629"/>
      <c r="G629" s="28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</row>
    <row r="630" spans="3:134">
      <c r="C630"/>
      <c r="D630"/>
      <c r="E630"/>
      <c r="F630"/>
      <c r="G630" s="28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</row>
    <row r="631" spans="3:134">
      <c r="C631"/>
      <c r="D631"/>
      <c r="E631"/>
      <c r="F631"/>
      <c r="G631" s="28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</row>
    <row r="632" spans="3:134">
      <c r="C632"/>
      <c r="D632"/>
      <c r="E632"/>
      <c r="F632"/>
      <c r="G632" s="28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</row>
    <row r="633" spans="3:134">
      <c r="C633"/>
      <c r="D633"/>
      <c r="E633"/>
      <c r="F633"/>
      <c r="G633" s="28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</row>
    <row r="634" spans="3:134">
      <c r="C634"/>
      <c r="D634"/>
      <c r="E634"/>
      <c r="F634"/>
      <c r="G634" s="28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</row>
    <row r="635" spans="3:134">
      <c r="C635"/>
      <c r="D635"/>
      <c r="E635"/>
      <c r="F635"/>
      <c r="G635" s="28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</row>
    <row r="636" spans="3:134">
      <c r="C636"/>
      <c r="D636"/>
      <c r="E636"/>
      <c r="F636"/>
      <c r="G636" s="28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</row>
    <row r="637" spans="3:134">
      <c r="C637"/>
      <c r="D637"/>
      <c r="E637"/>
      <c r="F637"/>
      <c r="G637" s="28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</row>
    <row r="638" spans="3:134">
      <c r="C638"/>
      <c r="D638"/>
      <c r="E638"/>
      <c r="F638"/>
      <c r="G638" s="28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</row>
    <row r="639" spans="3:134">
      <c r="C639"/>
      <c r="D639"/>
      <c r="E639"/>
      <c r="F639"/>
      <c r="G639" s="28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</row>
    <row r="640" spans="3:134">
      <c r="C640"/>
      <c r="D640"/>
      <c r="E640"/>
      <c r="F640"/>
      <c r="G640" s="28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</row>
    <row r="641" spans="3:134">
      <c r="C641"/>
      <c r="D641"/>
      <c r="E641"/>
      <c r="F641"/>
      <c r="G641" s="28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</row>
    <row r="642" spans="3:134">
      <c r="C642"/>
      <c r="D642"/>
      <c r="E642"/>
      <c r="F642"/>
      <c r="G642" s="28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</row>
    <row r="643" spans="3:134">
      <c r="C643"/>
      <c r="D643"/>
      <c r="E643"/>
      <c r="F643"/>
      <c r="G643" s="28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</row>
    <row r="644" spans="3:134">
      <c r="C644"/>
      <c r="D644"/>
      <c r="E644"/>
      <c r="F644"/>
      <c r="G644" s="28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</row>
    <row r="645" spans="3:134">
      <c r="C645"/>
      <c r="D645"/>
      <c r="E645"/>
      <c r="F645"/>
      <c r="G645" s="28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</row>
    <row r="646" spans="3:134">
      <c r="C646"/>
      <c r="D646"/>
      <c r="E646"/>
      <c r="F646"/>
      <c r="G646" s="28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</row>
    <row r="647" spans="3:134">
      <c r="C647"/>
      <c r="D647"/>
      <c r="E647"/>
      <c r="F647"/>
      <c r="G647" s="28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</row>
    <row r="648" spans="3:134">
      <c r="C648"/>
      <c r="D648"/>
      <c r="E648"/>
      <c r="F648"/>
      <c r="G648" s="28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</row>
    <row r="649" spans="3:134">
      <c r="C649"/>
      <c r="D649"/>
      <c r="E649"/>
      <c r="F649"/>
      <c r="G649" s="28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</row>
    <row r="650" spans="3:134">
      <c r="C650"/>
      <c r="D650"/>
      <c r="E650"/>
      <c r="F650"/>
      <c r="G650" s="28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</row>
    <row r="651" spans="3:134">
      <c r="C651"/>
      <c r="D651"/>
      <c r="E651"/>
      <c r="F651"/>
      <c r="G651" s="28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</row>
    <row r="652" spans="3:134">
      <c r="C652"/>
      <c r="D652"/>
      <c r="E652"/>
      <c r="F652"/>
      <c r="G652" s="28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</row>
    <row r="653" spans="3:134">
      <c r="C653"/>
      <c r="D653"/>
      <c r="E653"/>
      <c r="F653"/>
      <c r="G653" s="28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</row>
    <row r="654" spans="3:134">
      <c r="C654"/>
      <c r="D654"/>
      <c r="E654"/>
      <c r="F654"/>
      <c r="G654" s="28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</row>
    <row r="655" spans="3:134">
      <c r="C655"/>
      <c r="D655"/>
      <c r="E655"/>
      <c r="F655"/>
      <c r="G655" s="28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</row>
    <row r="656" spans="3:134">
      <c r="C656"/>
      <c r="D656"/>
      <c r="E656"/>
      <c r="F656"/>
      <c r="G656" s="28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</row>
    <row r="657" spans="3:134">
      <c r="C657"/>
      <c r="D657"/>
      <c r="E657"/>
      <c r="F657"/>
      <c r="G657" s="28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</row>
    <row r="658" spans="3:134">
      <c r="C658"/>
      <c r="D658"/>
      <c r="E658"/>
      <c r="F658"/>
      <c r="G658" s="28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</row>
    <row r="659" spans="3:134">
      <c r="C659"/>
      <c r="D659"/>
      <c r="E659"/>
      <c r="F659"/>
      <c r="G659" s="28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</row>
    <row r="660" spans="3:134">
      <c r="C660"/>
      <c r="D660"/>
      <c r="E660"/>
      <c r="F660"/>
      <c r="G660" s="28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</row>
    <row r="661" spans="3:134">
      <c r="C661"/>
      <c r="D661"/>
      <c r="E661"/>
      <c r="F661"/>
      <c r="G661" s="28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</row>
    <row r="662" spans="3:134">
      <c r="C662"/>
      <c r="D662"/>
      <c r="E662"/>
      <c r="F662"/>
      <c r="G662" s="28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</row>
    <row r="663" spans="3:134">
      <c r="C663"/>
      <c r="D663"/>
      <c r="E663"/>
      <c r="F663"/>
      <c r="G663" s="28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</row>
    <row r="664" spans="3:134">
      <c r="C664"/>
      <c r="D664"/>
      <c r="E664"/>
      <c r="F664"/>
      <c r="G664" s="28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</row>
    <row r="665" spans="3:134">
      <c r="C665"/>
      <c r="D665"/>
      <c r="E665"/>
      <c r="F665"/>
      <c r="G665" s="28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</row>
    <row r="666" spans="3:134">
      <c r="C666"/>
      <c r="D666"/>
      <c r="E666"/>
      <c r="F666"/>
      <c r="G666" s="28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</row>
    <row r="667" spans="3:134">
      <c r="C667"/>
      <c r="D667"/>
      <c r="E667"/>
      <c r="F667"/>
      <c r="G667" s="28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</row>
    <row r="668" spans="3:134">
      <c r="C668"/>
      <c r="D668"/>
      <c r="E668"/>
      <c r="F668"/>
      <c r="G668" s="28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</row>
    <row r="669" spans="3:134">
      <c r="C669"/>
      <c r="D669"/>
      <c r="E669"/>
      <c r="F669"/>
      <c r="G669" s="28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</row>
    <row r="670" spans="3:134">
      <c r="C670"/>
      <c r="D670"/>
      <c r="E670"/>
      <c r="F670"/>
      <c r="G670" s="28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</row>
    <row r="671" spans="3:134">
      <c r="C671"/>
      <c r="D671"/>
      <c r="E671"/>
      <c r="F671"/>
      <c r="G671" s="28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</row>
    <row r="672" spans="3:134">
      <c r="C672"/>
      <c r="D672"/>
      <c r="E672"/>
      <c r="F672"/>
      <c r="G672" s="28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</row>
    <row r="673" spans="3:134">
      <c r="C673"/>
      <c r="D673"/>
      <c r="E673"/>
      <c r="F673"/>
      <c r="G673" s="28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</row>
    <row r="674" spans="3:134">
      <c r="C674"/>
      <c r="D674"/>
      <c r="E674"/>
      <c r="F674"/>
      <c r="G674" s="28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</row>
    <row r="675" spans="3:134">
      <c r="C675"/>
      <c r="D675"/>
      <c r="E675"/>
      <c r="F675"/>
      <c r="G675" s="28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</row>
    <row r="676" spans="3:134">
      <c r="C676"/>
      <c r="D676"/>
      <c r="E676"/>
      <c r="F676"/>
      <c r="G676" s="28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</row>
    <row r="677" spans="3:134">
      <c r="C677"/>
      <c r="D677"/>
      <c r="E677"/>
      <c r="F677"/>
      <c r="G677" s="28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</row>
    <row r="678" spans="3:134">
      <c r="C678"/>
      <c r="D678"/>
      <c r="E678"/>
      <c r="F678"/>
      <c r="G678" s="28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</row>
    <row r="679" spans="3:134">
      <c r="C679"/>
      <c r="D679"/>
      <c r="E679"/>
      <c r="F679"/>
      <c r="G679" s="28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</row>
    <row r="680" spans="3:134">
      <c r="C680"/>
      <c r="D680"/>
      <c r="E680"/>
      <c r="F680"/>
      <c r="G680" s="28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</row>
    <row r="681" spans="3:134">
      <c r="C681"/>
      <c r="D681"/>
      <c r="E681"/>
      <c r="F681"/>
      <c r="G681" s="28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</row>
    <row r="682" spans="3:134">
      <c r="C682"/>
      <c r="D682"/>
      <c r="E682"/>
      <c r="F682"/>
      <c r="G682" s="28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</row>
    <row r="683" spans="3:134">
      <c r="C683"/>
      <c r="D683"/>
      <c r="E683"/>
      <c r="F683"/>
      <c r="G683" s="28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</row>
    <row r="684" spans="3:134">
      <c r="C684"/>
      <c r="D684"/>
      <c r="E684"/>
      <c r="F684"/>
      <c r="G684" s="28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</row>
    <row r="685" spans="3:134">
      <c r="C685"/>
      <c r="D685"/>
      <c r="E685"/>
      <c r="F685"/>
      <c r="G685" s="28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</row>
    <row r="686" spans="3:134">
      <c r="C686"/>
      <c r="D686"/>
      <c r="E686"/>
      <c r="F686"/>
      <c r="G686" s="28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</row>
    <row r="687" spans="3:134">
      <c r="C687"/>
      <c r="D687"/>
      <c r="E687"/>
      <c r="F687"/>
      <c r="G687" s="28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</row>
    <row r="688" spans="3:134">
      <c r="C688"/>
      <c r="D688"/>
      <c r="E688"/>
      <c r="F688"/>
      <c r="G688" s="28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</row>
    <row r="689" spans="3:134">
      <c r="C689"/>
      <c r="D689"/>
      <c r="E689"/>
      <c r="F689"/>
      <c r="G689" s="28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</row>
    <row r="690" spans="3:134">
      <c r="C690"/>
      <c r="D690"/>
      <c r="E690"/>
      <c r="F690"/>
      <c r="G690" s="28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</row>
    <row r="691" spans="3:134">
      <c r="C691"/>
      <c r="D691"/>
      <c r="E691"/>
      <c r="F691"/>
      <c r="G691" s="28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</row>
    <row r="692" spans="3:134">
      <c r="C692"/>
      <c r="D692"/>
      <c r="E692"/>
      <c r="F692"/>
      <c r="G692" s="28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</row>
    <row r="693" spans="3:134">
      <c r="C693"/>
      <c r="D693"/>
      <c r="E693"/>
      <c r="F693"/>
      <c r="G693" s="28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</row>
    <row r="694" spans="3:134">
      <c r="C694"/>
      <c r="D694"/>
      <c r="E694"/>
      <c r="F694"/>
      <c r="G694" s="28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</row>
    <row r="695" spans="3:134">
      <c r="C695"/>
      <c r="D695"/>
      <c r="E695"/>
      <c r="F695"/>
      <c r="G695" s="28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</row>
    <row r="696" spans="3:134">
      <c r="C696"/>
      <c r="D696"/>
      <c r="E696"/>
      <c r="F696"/>
      <c r="G696" s="28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</row>
    <row r="697" spans="3:134">
      <c r="C697"/>
      <c r="D697"/>
      <c r="E697"/>
      <c r="F697"/>
      <c r="G697" s="28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</row>
    <row r="698" spans="3:134">
      <c r="C698"/>
      <c r="D698"/>
      <c r="E698"/>
      <c r="F698"/>
      <c r="G698" s="28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</row>
    <row r="699" spans="3:134">
      <c r="C699"/>
      <c r="D699"/>
      <c r="E699"/>
      <c r="F699"/>
      <c r="G699" s="28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</row>
    <row r="700" spans="3:134">
      <c r="C700"/>
      <c r="D700"/>
      <c r="E700"/>
      <c r="F700"/>
      <c r="G700" s="28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</row>
    <row r="701" spans="3:134">
      <c r="C701"/>
      <c r="D701"/>
      <c r="E701"/>
      <c r="F701"/>
      <c r="G701" s="28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</row>
    <row r="702" spans="3:134">
      <c r="C702"/>
      <c r="D702"/>
      <c r="E702"/>
      <c r="F702"/>
      <c r="G702" s="28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</row>
    <row r="703" spans="3:134">
      <c r="C703"/>
      <c r="D703"/>
      <c r="E703"/>
      <c r="F703"/>
      <c r="G703" s="28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</row>
    <row r="704" spans="3:134">
      <c r="C704"/>
      <c r="D704"/>
      <c r="E704"/>
      <c r="F704"/>
      <c r="G704" s="28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</row>
    <row r="705" spans="3:134">
      <c r="C705"/>
      <c r="D705"/>
      <c r="E705"/>
      <c r="F705"/>
      <c r="G705" s="28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</row>
    <row r="706" spans="3:134">
      <c r="C706"/>
      <c r="D706"/>
      <c r="E706"/>
      <c r="F706"/>
      <c r="G706" s="28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</row>
    <row r="707" spans="3:134">
      <c r="C707"/>
      <c r="D707"/>
      <c r="E707"/>
      <c r="F707"/>
      <c r="G707" s="28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</row>
    <row r="708" spans="3:134">
      <c r="C708"/>
      <c r="D708"/>
      <c r="E708"/>
      <c r="F708"/>
      <c r="G708" s="28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</row>
    <row r="709" spans="3:134">
      <c r="C709"/>
      <c r="D709"/>
      <c r="E709"/>
      <c r="F709"/>
      <c r="G709" s="28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</row>
    <row r="710" spans="3:134">
      <c r="C710"/>
      <c r="D710"/>
      <c r="E710"/>
      <c r="F710"/>
      <c r="G710" s="28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</row>
    <row r="711" spans="3:134">
      <c r="C711"/>
      <c r="D711"/>
      <c r="E711"/>
      <c r="F711"/>
      <c r="G711" s="28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</row>
    <row r="712" spans="3:134">
      <c r="C712"/>
      <c r="D712"/>
      <c r="E712"/>
      <c r="F712"/>
      <c r="G712" s="28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</row>
    <row r="713" spans="3:134">
      <c r="C713"/>
      <c r="D713"/>
      <c r="E713"/>
      <c r="F713"/>
      <c r="G713" s="28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</row>
    <row r="714" spans="3:134">
      <c r="C714"/>
      <c r="D714"/>
      <c r="E714"/>
      <c r="F714"/>
      <c r="G714" s="28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</row>
    <row r="715" spans="3:134">
      <c r="C715"/>
      <c r="D715"/>
      <c r="E715"/>
      <c r="F715"/>
      <c r="G715" s="28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</row>
    <row r="716" spans="3:134">
      <c r="C716"/>
      <c r="D716"/>
      <c r="E716"/>
      <c r="F716"/>
      <c r="G716" s="28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</row>
    <row r="717" spans="3:134">
      <c r="C717"/>
      <c r="D717"/>
      <c r="E717"/>
      <c r="F717"/>
      <c r="G717" s="28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</row>
    <row r="718" spans="3:134">
      <c r="C718"/>
      <c r="D718"/>
      <c r="E718"/>
      <c r="F718"/>
      <c r="G718" s="28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</row>
    <row r="719" spans="3:134">
      <c r="C719"/>
      <c r="D719"/>
      <c r="E719"/>
      <c r="F719"/>
      <c r="G719" s="28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</row>
    <row r="720" spans="3:134">
      <c r="C720"/>
      <c r="D720"/>
      <c r="E720"/>
      <c r="F720"/>
      <c r="G720" s="28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</row>
    <row r="721" spans="3:134">
      <c r="C721"/>
      <c r="D721"/>
      <c r="E721"/>
      <c r="F721"/>
      <c r="G721" s="28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</row>
    <row r="722" spans="3:134">
      <c r="C722"/>
      <c r="D722"/>
      <c r="E722"/>
      <c r="F722"/>
      <c r="G722" s="28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</row>
    <row r="723" spans="3:134">
      <c r="C723"/>
      <c r="D723"/>
      <c r="E723"/>
      <c r="F723"/>
      <c r="G723" s="28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</row>
    <row r="724" spans="3:134">
      <c r="C724"/>
      <c r="D724"/>
      <c r="E724"/>
      <c r="F724"/>
      <c r="G724" s="28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</row>
    <row r="725" spans="3:134">
      <c r="C725"/>
      <c r="D725"/>
      <c r="E725"/>
      <c r="F725"/>
      <c r="G725" s="28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</row>
    <row r="726" spans="3:134">
      <c r="C726"/>
      <c r="D726"/>
      <c r="E726"/>
      <c r="F726"/>
      <c r="G726" s="28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</row>
    <row r="727" spans="3:134">
      <c r="C727"/>
      <c r="D727"/>
      <c r="E727"/>
      <c r="F727"/>
      <c r="G727" s="28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</row>
    <row r="728" spans="3:134">
      <c r="C728"/>
      <c r="D728"/>
      <c r="E728"/>
      <c r="F728"/>
      <c r="G728" s="28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</row>
    <row r="729" spans="3:134">
      <c r="C729"/>
      <c r="D729"/>
      <c r="E729"/>
      <c r="F729"/>
      <c r="G729" s="28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</row>
    <row r="730" spans="3:134">
      <c r="C730"/>
      <c r="D730"/>
      <c r="E730"/>
      <c r="F730"/>
      <c r="G730" s="28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</row>
    <row r="731" spans="3:134">
      <c r="C731"/>
      <c r="D731"/>
      <c r="E731"/>
      <c r="F731"/>
      <c r="G731" s="28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</row>
    <row r="732" spans="3:134">
      <c r="C732"/>
      <c r="D732"/>
      <c r="E732"/>
      <c r="F732"/>
      <c r="G732" s="28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</row>
    <row r="733" spans="3:134">
      <c r="C733"/>
      <c r="D733"/>
      <c r="E733"/>
      <c r="F733"/>
      <c r="G733" s="28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</row>
    <row r="734" spans="3:134">
      <c r="C734"/>
      <c r="D734"/>
      <c r="E734"/>
      <c r="F734"/>
      <c r="G734" s="28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</row>
    <row r="735" spans="3:134">
      <c r="C735"/>
      <c r="D735"/>
      <c r="E735"/>
      <c r="F735"/>
      <c r="G735" s="28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</row>
    <row r="736" spans="3:134">
      <c r="C736"/>
      <c r="D736"/>
      <c r="E736"/>
      <c r="F736"/>
      <c r="G736" s="28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</row>
    <row r="737" spans="3:134">
      <c r="C737"/>
      <c r="D737"/>
      <c r="E737"/>
      <c r="F737"/>
      <c r="G737" s="28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</row>
    <row r="738" spans="3:134">
      <c r="C738"/>
      <c r="D738"/>
      <c r="E738"/>
      <c r="F738"/>
      <c r="G738" s="28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</row>
    <row r="739" spans="3:134">
      <c r="C739"/>
      <c r="D739"/>
      <c r="E739"/>
      <c r="F739"/>
      <c r="G739" s="28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</row>
    <row r="740" spans="3:134">
      <c r="C740"/>
      <c r="D740"/>
      <c r="E740"/>
      <c r="F740"/>
      <c r="G740" s="28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</row>
    <row r="741" spans="3:134">
      <c r="C741"/>
      <c r="D741"/>
      <c r="E741"/>
      <c r="F741"/>
      <c r="G741" s="28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</row>
    <row r="742" spans="3:134">
      <c r="C742"/>
      <c r="D742"/>
      <c r="E742"/>
      <c r="F742"/>
      <c r="G742" s="28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</row>
    <row r="743" spans="3:134">
      <c r="C743"/>
      <c r="D743"/>
      <c r="E743"/>
      <c r="F743"/>
      <c r="G743" s="28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</row>
    <row r="744" spans="3:134">
      <c r="C744"/>
      <c r="D744"/>
      <c r="E744"/>
      <c r="F744"/>
      <c r="G744" s="28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</row>
    <row r="745" spans="3:134">
      <c r="C745"/>
      <c r="D745"/>
      <c r="E745"/>
      <c r="F745"/>
      <c r="G745" s="28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</row>
    <row r="746" spans="3:134">
      <c r="C746"/>
      <c r="D746"/>
      <c r="E746"/>
      <c r="F746"/>
      <c r="G746" s="28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</row>
    <row r="747" spans="3:134">
      <c r="C747"/>
      <c r="D747"/>
      <c r="E747"/>
      <c r="F747"/>
      <c r="G747" s="28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</row>
    <row r="748" spans="3:134">
      <c r="C748"/>
      <c r="D748"/>
      <c r="E748"/>
      <c r="F748"/>
      <c r="G748" s="28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</row>
    <row r="749" spans="3:134">
      <c r="C749"/>
      <c r="D749"/>
      <c r="E749"/>
      <c r="F749"/>
      <c r="G749" s="28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</row>
    <row r="750" spans="3:134">
      <c r="C750"/>
      <c r="D750"/>
      <c r="E750"/>
      <c r="F750"/>
      <c r="G750" s="28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</row>
    <row r="751" spans="3:134">
      <c r="C751"/>
      <c r="D751"/>
      <c r="E751"/>
      <c r="F751"/>
      <c r="G751" s="28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</row>
    <row r="752" spans="3:134">
      <c r="C752"/>
      <c r="D752"/>
      <c r="E752"/>
      <c r="F752"/>
      <c r="G752" s="28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</row>
    <row r="753" spans="3:134">
      <c r="C753"/>
      <c r="D753"/>
      <c r="E753"/>
      <c r="F753"/>
      <c r="G753" s="28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</row>
    <row r="754" spans="3:134">
      <c r="C754"/>
      <c r="D754"/>
      <c r="E754"/>
      <c r="F754"/>
      <c r="G754" s="28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</row>
    <row r="755" spans="3:134">
      <c r="C755"/>
      <c r="D755"/>
      <c r="E755"/>
      <c r="F755"/>
      <c r="G755" s="28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</row>
    <row r="756" spans="3:134">
      <c r="C756"/>
      <c r="D756"/>
      <c r="E756"/>
      <c r="F756"/>
      <c r="G756" s="28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</row>
    <row r="757" spans="3:134">
      <c r="C757"/>
      <c r="D757"/>
      <c r="E757"/>
      <c r="F757"/>
      <c r="G757" s="28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</row>
    <row r="758" spans="3:134">
      <c r="C758"/>
      <c r="D758"/>
      <c r="E758"/>
      <c r="F758"/>
      <c r="G758" s="28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</row>
    <row r="759" spans="3:134">
      <c r="C759"/>
      <c r="D759"/>
      <c r="E759"/>
      <c r="F759"/>
      <c r="G759" s="28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</row>
    <row r="760" spans="3:134">
      <c r="C760"/>
      <c r="D760"/>
      <c r="E760"/>
      <c r="F760"/>
      <c r="G760" s="28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</row>
    <row r="761" spans="3:134">
      <c r="C761"/>
      <c r="D761"/>
      <c r="E761"/>
      <c r="F761"/>
      <c r="G761" s="28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</row>
    <row r="762" spans="3:134">
      <c r="C762"/>
      <c r="D762"/>
      <c r="E762"/>
      <c r="F762"/>
      <c r="G762" s="28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</row>
    <row r="763" spans="3:134">
      <c r="C763"/>
      <c r="D763"/>
      <c r="E763"/>
      <c r="F763"/>
      <c r="G763" s="28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</row>
    <row r="764" spans="3:134">
      <c r="C764"/>
      <c r="D764"/>
      <c r="E764"/>
      <c r="F764"/>
      <c r="G764" s="28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</row>
    <row r="765" spans="3:134">
      <c r="C765"/>
      <c r="D765"/>
      <c r="E765"/>
      <c r="F765"/>
      <c r="G765" s="28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</row>
    <row r="766" spans="3:134">
      <c r="C766"/>
      <c r="D766"/>
      <c r="E766"/>
      <c r="F766"/>
      <c r="G766" s="28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</row>
    <row r="767" spans="3:134">
      <c r="C767"/>
      <c r="D767"/>
      <c r="E767"/>
      <c r="F767"/>
      <c r="G767" s="28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</row>
    <row r="768" spans="3:134">
      <c r="C768"/>
      <c r="D768"/>
      <c r="E768"/>
      <c r="F768"/>
      <c r="G768" s="28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</row>
    <row r="769" spans="3:134">
      <c r="C769"/>
      <c r="D769"/>
      <c r="E769"/>
      <c r="F769"/>
      <c r="G769" s="28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</row>
    <row r="770" spans="3:134">
      <c r="C770"/>
      <c r="D770"/>
      <c r="E770"/>
      <c r="F770"/>
      <c r="G770" s="28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</row>
    <row r="771" spans="3:134">
      <c r="C771"/>
      <c r="D771"/>
      <c r="E771"/>
      <c r="F771"/>
      <c r="G771" s="28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</row>
    <row r="772" spans="3:134">
      <c r="C772"/>
      <c r="D772"/>
      <c r="E772"/>
      <c r="F772"/>
      <c r="G772" s="28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</row>
    <row r="773" spans="3:134">
      <c r="C773"/>
      <c r="D773"/>
      <c r="E773"/>
      <c r="F773"/>
      <c r="G773" s="28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</row>
    <row r="774" spans="3:134">
      <c r="C774"/>
      <c r="D774"/>
      <c r="E774"/>
      <c r="F774"/>
      <c r="G774" s="28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</row>
    <row r="775" spans="3:134">
      <c r="C775"/>
      <c r="D775"/>
      <c r="E775"/>
      <c r="F775"/>
      <c r="G775" s="28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</row>
    <row r="776" spans="3:134">
      <c r="C776"/>
      <c r="D776"/>
      <c r="E776"/>
      <c r="F776"/>
      <c r="G776" s="28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</row>
    <row r="777" spans="3:134">
      <c r="C777"/>
      <c r="D777"/>
      <c r="E777"/>
      <c r="F777"/>
      <c r="G777" s="28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</row>
    <row r="778" spans="3:134">
      <c r="C778"/>
      <c r="D778"/>
      <c r="E778"/>
      <c r="F778"/>
      <c r="G778" s="28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</row>
    <row r="779" spans="3:134">
      <c r="C779"/>
      <c r="D779"/>
      <c r="E779"/>
      <c r="F779"/>
      <c r="G779" s="28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</row>
    <row r="780" spans="3:134">
      <c r="C780"/>
      <c r="D780"/>
      <c r="E780"/>
      <c r="F780"/>
      <c r="G780" s="28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</row>
    <row r="781" spans="3:134">
      <c r="C781"/>
      <c r="D781"/>
      <c r="E781"/>
      <c r="F781"/>
      <c r="G781" s="28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</row>
    <row r="782" spans="3:134">
      <c r="C782"/>
      <c r="D782"/>
      <c r="E782"/>
      <c r="F782"/>
      <c r="G782" s="28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</row>
    <row r="783" spans="3:134">
      <c r="C783"/>
      <c r="D783"/>
      <c r="E783"/>
      <c r="F783"/>
      <c r="G783" s="28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</row>
    <row r="784" spans="3:134">
      <c r="C784"/>
      <c r="D784"/>
      <c r="E784"/>
      <c r="F784"/>
      <c r="G784" s="28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</row>
    <row r="785" spans="3:134">
      <c r="C785"/>
      <c r="D785"/>
      <c r="E785"/>
      <c r="F785"/>
      <c r="G785" s="28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</row>
    <row r="786" spans="3:134">
      <c r="C786"/>
      <c r="D786"/>
      <c r="E786"/>
      <c r="F786"/>
      <c r="G786" s="28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</row>
    <row r="787" spans="3:134">
      <c r="C787"/>
      <c r="D787"/>
      <c r="E787"/>
      <c r="F787"/>
      <c r="G787" s="28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</row>
    <row r="788" spans="3:134">
      <c r="C788"/>
      <c r="D788"/>
      <c r="E788"/>
      <c r="F788"/>
      <c r="G788" s="28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</row>
    <row r="789" spans="3:134">
      <c r="C789"/>
      <c r="D789"/>
      <c r="E789"/>
      <c r="F789"/>
      <c r="G789" s="28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</row>
    <row r="790" spans="3:134">
      <c r="C790"/>
      <c r="D790"/>
      <c r="E790"/>
      <c r="F790"/>
      <c r="G790" s="28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</row>
    <row r="791" spans="3:134">
      <c r="C791"/>
      <c r="D791"/>
      <c r="E791"/>
      <c r="F791"/>
      <c r="G791" s="28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</row>
    <row r="792" spans="3:134">
      <c r="C792"/>
      <c r="D792"/>
      <c r="E792"/>
      <c r="F792"/>
      <c r="G792" s="28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</row>
    <row r="793" spans="3:134">
      <c r="C793"/>
      <c r="D793"/>
      <c r="E793"/>
      <c r="F793"/>
      <c r="G793" s="28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</row>
    <row r="794" spans="3:134">
      <c r="C794"/>
      <c r="D794"/>
      <c r="E794"/>
      <c r="F794"/>
      <c r="G794" s="28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</row>
    <row r="795" spans="3:134">
      <c r="C795"/>
      <c r="D795"/>
      <c r="E795"/>
      <c r="F795"/>
      <c r="G795" s="28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</row>
    <row r="796" spans="3:134">
      <c r="C796"/>
      <c r="D796"/>
      <c r="E796"/>
      <c r="F796"/>
      <c r="G796" s="28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</row>
    <row r="797" spans="3:134">
      <c r="C797"/>
      <c r="D797"/>
      <c r="E797"/>
      <c r="F797"/>
      <c r="G797" s="28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</row>
    <row r="798" spans="3:134">
      <c r="C798"/>
      <c r="D798"/>
      <c r="E798"/>
      <c r="F798"/>
      <c r="G798" s="28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</row>
    <row r="799" spans="3:134">
      <c r="C799"/>
      <c r="D799"/>
      <c r="E799"/>
      <c r="F799"/>
      <c r="G799" s="28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</row>
    <row r="800" spans="3:134">
      <c r="C800"/>
      <c r="D800"/>
      <c r="E800"/>
      <c r="F800"/>
      <c r="G800" s="28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</row>
    <row r="801" spans="3:134">
      <c r="C801"/>
      <c r="D801"/>
      <c r="E801"/>
      <c r="F801"/>
      <c r="G801" s="28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</row>
    <row r="802" spans="3:134">
      <c r="C802"/>
      <c r="D802"/>
      <c r="E802"/>
      <c r="F802"/>
      <c r="G802" s="28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</row>
    <row r="803" spans="3:134">
      <c r="C803"/>
      <c r="D803"/>
      <c r="E803"/>
      <c r="F803"/>
      <c r="G803" s="28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</row>
    <row r="804" spans="3:134">
      <c r="C804"/>
      <c r="D804"/>
      <c r="E804"/>
      <c r="F804"/>
      <c r="G804" s="28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</row>
    <row r="805" spans="3:134">
      <c r="C805"/>
      <c r="D805"/>
      <c r="E805"/>
      <c r="F805"/>
      <c r="G805" s="28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</row>
    <row r="806" spans="3:134">
      <c r="C806"/>
      <c r="D806"/>
      <c r="E806"/>
      <c r="F806"/>
      <c r="G806" s="28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</row>
    <row r="807" spans="3:134">
      <c r="C807"/>
      <c r="D807"/>
      <c r="E807"/>
      <c r="F807"/>
      <c r="G807" s="28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</row>
    <row r="808" spans="3:134">
      <c r="C808"/>
      <c r="D808"/>
      <c r="E808"/>
      <c r="F808"/>
      <c r="G808" s="28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</row>
    <row r="809" spans="3:134">
      <c r="C809"/>
      <c r="D809"/>
      <c r="E809"/>
      <c r="F809"/>
      <c r="G809" s="28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</row>
    <row r="810" spans="3:134">
      <c r="C810"/>
      <c r="D810"/>
      <c r="E810"/>
      <c r="F810"/>
      <c r="G810" s="28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</row>
    <row r="811" spans="3:134">
      <c r="C811"/>
      <c r="D811"/>
      <c r="E811"/>
      <c r="F811"/>
      <c r="G811" s="28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</row>
    <row r="812" spans="3:134">
      <c r="C812"/>
      <c r="D812"/>
      <c r="E812"/>
      <c r="F812"/>
      <c r="G812" s="28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</row>
    <row r="813" spans="3:134">
      <c r="C813"/>
      <c r="D813"/>
      <c r="E813"/>
      <c r="F813"/>
      <c r="G813" s="28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</row>
    <row r="814" spans="3:134">
      <c r="C814"/>
      <c r="D814"/>
      <c r="E814"/>
      <c r="F814"/>
      <c r="G814" s="28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</row>
    <row r="815" spans="3:134">
      <c r="C815"/>
      <c r="D815"/>
      <c r="E815"/>
      <c r="F815"/>
      <c r="G815" s="28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</row>
    <row r="816" spans="3:134">
      <c r="C816"/>
      <c r="D816"/>
      <c r="E816"/>
      <c r="F816"/>
      <c r="G816" s="28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</row>
    <row r="817" spans="3:134">
      <c r="C817"/>
      <c r="D817"/>
      <c r="E817"/>
      <c r="F817"/>
      <c r="G817" s="28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</row>
    <row r="818" spans="3:134">
      <c r="C818"/>
      <c r="D818"/>
      <c r="E818"/>
      <c r="F818"/>
      <c r="G818" s="28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</row>
    <row r="819" spans="3:134">
      <c r="C819"/>
      <c r="D819"/>
      <c r="E819"/>
      <c r="F819"/>
      <c r="G819" s="28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</row>
    <row r="820" spans="3:134">
      <c r="C820"/>
      <c r="D820"/>
      <c r="E820"/>
      <c r="F820"/>
      <c r="G820" s="28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</row>
    <row r="821" spans="3:134">
      <c r="C821"/>
      <c r="D821"/>
      <c r="E821"/>
      <c r="F821"/>
      <c r="G821" s="28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</row>
    <row r="822" spans="3:134">
      <c r="C822"/>
      <c r="D822"/>
      <c r="E822"/>
      <c r="F822"/>
      <c r="G822" s="28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</row>
    <row r="823" spans="3:134">
      <c r="C823"/>
      <c r="D823"/>
      <c r="E823"/>
      <c r="F823"/>
      <c r="G823" s="28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</row>
    <row r="824" spans="3:134">
      <c r="C824"/>
      <c r="D824"/>
      <c r="E824"/>
      <c r="F824"/>
      <c r="G824" s="28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</row>
    <row r="825" spans="3:134">
      <c r="C825"/>
      <c r="D825"/>
      <c r="E825"/>
      <c r="F825"/>
      <c r="G825" s="28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</row>
    <row r="826" spans="3:134">
      <c r="C826"/>
      <c r="D826"/>
      <c r="E826"/>
      <c r="F826"/>
      <c r="G826" s="28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</row>
    <row r="827" spans="3:134">
      <c r="C827"/>
      <c r="D827"/>
      <c r="E827"/>
      <c r="F827"/>
      <c r="G827" s="28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</row>
    <row r="828" spans="3:134">
      <c r="C828"/>
      <c r="D828"/>
      <c r="E828"/>
      <c r="F828"/>
      <c r="G828" s="28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</row>
    <row r="829" spans="3:134">
      <c r="C829"/>
      <c r="D829"/>
      <c r="E829"/>
      <c r="F829"/>
      <c r="G829" s="28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</row>
    <row r="830" spans="3:134">
      <c r="C830"/>
      <c r="D830"/>
      <c r="E830"/>
      <c r="F830"/>
      <c r="G830" s="28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</row>
    <row r="831" spans="3:134">
      <c r="C831"/>
      <c r="D831"/>
      <c r="E831"/>
      <c r="F831"/>
      <c r="G831" s="28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</row>
    <row r="832" spans="3:134">
      <c r="C832"/>
      <c r="D832"/>
      <c r="E832"/>
      <c r="F832"/>
      <c r="G832" s="28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</row>
    <row r="833" spans="3:134">
      <c r="C833"/>
      <c r="D833"/>
      <c r="E833"/>
      <c r="F833"/>
      <c r="G833" s="28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</row>
    <row r="834" spans="3:134">
      <c r="C834"/>
      <c r="D834"/>
      <c r="E834"/>
      <c r="F834"/>
      <c r="G834" s="28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</row>
    <row r="835" spans="3:134">
      <c r="C835"/>
      <c r="D835"/>
      <c r="E835"/>
      <c r="F835"/>
      <c r="G835" s="28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</row>
    <row r="836" spans="3:134">
      <c r="C836"/>
      <c r="D836"/>
      <c r="E836"/>
      <c r="F836"/>
      <c r="G836" s="28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</row>
    <row r="837" spans="3:134">
      <c r="C837"/>
      <c r="D837"/>
      <c r="E837"/>
      <c r="F837"/>
      <c r="G837" s="28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</row>
    <row r="838" spans="3:134">
      <c r="C838"/>
      <c r="D838"/>
      <c r="E838"/>
      <c r="F838"/>
      <c r="G838" s="28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</row>
    <row r="839" spans="3:134">
      <c r="C839"/>
      <c r="D839"/>
      <c r="E839"/>
      <c r="F839"/>
      <c r="G839" s="28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</row>
    <row r="840" spans="3:134">
      <c r="C840"/>
      <c r="D840"/>
      <c r="E840"/>
      <c r="F840"/>
      <c r="G840" s="28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</row>
    <row r="841" spans="3:134">
      <c r="C841"/>
      <c r="D841"/>
      <c r="E841"/>
      <c r="F841"/>
      <c r="G841" s="28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</row>
    <row r="842" spans="3:134">
      <c r="C842"/>
      <c r="D842"/>
      <c r="E842"/>
      <c r="F842"/>
      <c r="G842" s="28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</row>
    <row r="843" spans="3:134">
      <c r="C843"/>
      <c r="D843"/>
      <c r="E843"/>
      <c r="F843"/>
      <c r="G843" s="28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</row>
    <row r="844" spans="3:134">
      <c r="C844"/>
      <c r="D844"/>
      <c r="E844"/>
      <c r="F844"/>
      <c r="G844" s="28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</row>
    <row r="845" spans="3:134">
      <c r="C845"/>
      <c r="D845"/>
      <c r="E845"/>
      <c r="F845"/>
      <c r="G845" s="28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</row>
    <row r="846" spans="3:134">
      <c r="C846"/>
      <c r="D846"/>
      <c r="E846"/>
      <c r="F846"/>
      <c r="G846" s="28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</row>
    <row r="847" spans="3:134">
      <c r="C847"/>
      <c r="D847"/>
      <c r="E847"/>
      <c r="F847"/>
      <c r="G847" s="28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</row>
    <row r="848" spans="3:134">
      <c r="C848"/>
      <c r="D848"/>
      <c r="E848"/>
      <c r="F848"/>
      <c r="G848" s="28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</row>
    <row r="849" spans="3:134">
      <c r="C849"/>
      <c r="D849"/>
      <c r="E849"/>
      <c r="F849"/>
      <c r="G849" s="28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</row>
    <row r="850" spans="3:134">
      <c r="C850"/>
      <c r="D850"/>
      <c r="E850"/>
      <c r="F850"/>
      <c r="G850" s="28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</row>
    <row r="851" spans="3:134">
      <c r="C851"/>
      <c r="D851"/>
      <c r="E851"/>
      <c r="F851"/>
      <c r="G851" s="28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</row>
    <row r="852" spans="3:134">
      <c r="C852"/>
      <c r="D852"/>
      <c r="E852"/>
      <c r="F852"/>
      <c r="G852" s="28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</row>
    <row r="853" spans="3:134">
      <c r="C853"/>
      <c r="D853"/>
      <c r="E853"/>
      <c r="F853"/>
      <c r="G853" s="28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</row>
    <row r="854" spans="3:134">
      <c r="C854"/>
      <c r="D854"/>
      <c r="E854"/>
      <c r="F854"/>
      <c r="G854" s="28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</row>
    <row r="855" spans="3:134">
      <c r="C855"/>
      <c r="D855"/>
      <c r="E855"/>
      <c r="F855"/>
      <c r="G855" s="28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</row>
    <row r="856" spans="3:134">
      <c r="C856"/>
      <c r="D856"/>
      <c r="E856"/>
      <c r="F856"/>
      <c r="G856" s="28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</row>
    <row r="857" spans="3:134">
      <c r="C857"/>
      <c r="D857"/>
      <c r="E857"/>
      <c r="F857"/>
      <c r="G857" s="28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</row>
    <row r="858" spans="3:134">
      <c r="C858"/>
      <c r="D858"/>
      <c r="E858"/>
      <c r="F858"/>
      <c r="G858" s="28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</row>
    <row r="859" spans="3:134">
      <c r="C859"/>
      <c r="D859"/>
      <c r="E859"/>
      <c r="F859"/>
      <c r="G859" s="28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</row>
    <row r="860" spans="3:134">
      <c r="C860"/>
      <c r="D860"/>
      <c r="E860"/>
      <c r="F860"/>
      <c r="G860" s="28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</row>
    <row r="861" spans="3:134">
      <c r="C861"/>
      <c r="D861"/>
      <c r="E861"/>
      <c r="F861"/>
      <c r="G861" s="28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</row>
    <row r="862" spans="3:134">
      <c r="C862"/>
      <c r="D862"/>
      <c r="E862"/>
      <c r="F862"/>
      <c r="G862" s="28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</row>
    <row r="863" spans="3:134">
      <c r="C863"/>
      <c r="D863"/>
      <c r="E863"/>
      <c r="F863"/>
      <c r="G863" s="28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</row>
    <row r="864" spans="3:134">
      <c r="C864"/>
      <c r="D864"/>
      <c r="E864"/>
      <c r="F864"/>
      <c r="G864" s="28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</row>
    <row r="865" spans="3:134">
      <c r="C865"/>
      <c r="D865"/>
      <c r="E865"/>
      <c r="F865"/>
      <c r="G865" s="28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</row>
    <row r="866" spans="3:134">
      <c r="C866"/>
      <c r="D866"/>
      <c r="E866"/>
      <c r="F866"/>
      <c r="G866" s="28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</row>
    <row r="867" spans="3:134">
      <c r="C867"/>
      <c r="D867"/>
      <c r="E867"/>
      <c r="F867"/>
      <c r="G867" s="28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</row>
    <row r="868" spans="3:134">
      <c r="C868"/>
      <c r="D868"/>
      <c r="E868"/>
      <c r="F868"/>
      <c r="G868" s="28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</row>
    <row r="869" spans="3:134">
      <c r="C869"/>
      <c r="D869"/>
      <c r="E869"/>
      <c r="F869"/>
      <c r="G869" s="28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</row>
    <row r="870" spans="3:134">
      <c r="C870"/>
      <c r="D870"/>
      <c r="E870"/>
      <c r="F870"/>
      <c r="G870" s="28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</row>
    <row r="871" spans="3:134">
      <c r="C871"/>
      <c r="D871"/>
      <c r="E871"/>
      <c r="F871"/>
      <c r="G871" s="28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</row>
    <row r="872" spans="3:134">
      <c r="C872"/>
      <c r="D872"/>
      <c r="E872"/>
      <c r="F872"/>
      <c r="G872" s="28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</row>
    <row r="873" spans="3:134">
      <c r="C873"/>
      <c r="D873"/>
      <c r="E873"/>
      <c r="F873"/>
      <c r="G873" s="28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</row>
    <row r="874" spans="3:134">
      <c r="C874"/>
      <c r="D874"/>
      <c r="E874"/>
      <c r="F874"/>
      <c r="G874" s="28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</row>
    <row r="875" spans="3:134">
      <c r="C875"/>
      <c r="D875"/>
      <c r="E875"/>
      <c r="F875"/>
      <c r="G875" s="28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</row>
    <row r="876" spans="3:134">
      <c r="C876"/>
      <c r="D876"/>
      <c r="E876"/>
      <c r="F876"/>
      <c r="G876" s="28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</row>
    <row r="877" spans="3:134">
      <c r="C877"/>
      <c r="D877"/>
      <c r="E877"/>
      <c r="F877"/>
      <c r="G877" s="28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</row>
    <row r="878" spans="3:134">
      <c r="C878"/>
      <c r="D878"/>
      <c r="E878"/>
      <c r="F878"/>
      <c r="G878" s="28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</row>
    <row r="879" spans="3:134">
      <c r="C879"/>
      <c r="D879"/>
      <c r="E879"/>
      <c r="F879"/>
      <c r="G879" s="28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</row>
    <row r="880" spans="3:134">
      <c r="C880"/>
      <c r="D880"/>
      <c r="E880"/>
      <c r="F880"/>
      <c r="G880" s="28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</row>
    <row r="881" spans="3:134">
      <c r="C881"/>
      <c r="D881"/>
      <c r="E881"/>
      <c r="F881"/>
      <c r="G881" s="28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</row>
    <row r="882" spans="3:134">
      <c r="C882"/>
      <c r="D882"/>
      <c r="E882"/>
      <c r="F882"/>
      <c r="G882" s="28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</row>
    <row r="883" spans="3:134">
      <c r="C883"/>
      <c r="D883"/>
      <c r="E883"/>
      <c r="F883"/>
      <c r="G883" s="28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</row>
    <row r="884" spans="3:134">
      <c r="C884"/>
      <c r="D884"/>
      <c r="E884"/>
      <c r="F884"/>
      <c r="G884" s="28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</row>
    <row r="885" spans="3:134">
      <c r="C885"/>
      <c r="D885"/>
      <c r="E885"/>
      <c r="F885"/>
      <c r="G885" s="28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</row>
    <row r="886" spans="3:134">
      <c r="C886"/>
      <c r="D886"/>
      <c r="E886"/>
      <c r="F886"/>
      <c r="G886" s="28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</row>
    <row r="887" spans="3:134">
      <c r="C887"/>
      <c r="D887"/>
      <c r="E887"/>
      <c r="F887"/>
      <c r="G887" s="28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</row>
    <row r="888" spans="3:134">
      <c r="C888"/>
      <c r="D888"/>
      <c r="E888"/>
      <c r="F888"/>
      <c r="G888" s="28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</row>
    <row r="889" spans="3:134">
      <c r="C889"/>
      <c r="D889"/>
      <c r="E889"/>
      <c r="F889"/>
      <c r="G889" s="28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</row>
    <row r="890" spans="3:134">
      <c r="C890"/>
      <c r="D890"/>
      <c r="E890"/>
      <c r="F890"/>
      <c r="G890" s="28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</row>
    <row r="891" spans="3:134">
      <c r="C891"/>
      <c r="D891"/>
      <c r="E891"/>
      <c r="F891"/>
      <c r="G891" s="28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</row>
    <row r="892" spans="3:134">
      <c r="C892"/>
      <c r="D892"/>
      <c r="E892"/>
      <c r="F892"/>
      <c r="G892" s="28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</row>
    <row r="893" spans="3:134">
      <c r="C893"/>
      <c r="D893"/>
      <c r="E893"/>
      <c r="F893"/>
      <c r="G893" s="28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</row>
    <row r="894" spans="3:134">
      <c r="C894"/>
      <c r="D894"/>
      <c r="E894"/>
      <c r="F894"/>
      <c r="G894" s="28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</row>
    <row r="895" spans="3:134">
      <c r="C895"/>
      <c r="D895"/>
      <c r="E895"/>
      <c r="F895"/>
      <c r="G895" s="28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</row>
    <row r="896" spans="3:134">
      <c r="C896"/>
      <c r="D896"/>
      <c r="E896"/>
      <c r="F896"/>
      <c r="G896" s="28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</row>
    <row r="897" spans="3:134">
      <c r="C897"/>
      <c r="D897"/>
      <c r="E897"/>
      <c r="F897"/>
      <c r="G897" s="28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</row>
    <row r="898" spans="3:134">
      <c r="C898"/>
      <c r="D898"/>
      <c r="E898"/>
      <c r="F898"/>
      <c r="G898" s="28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</row>
    <row r="899" spans="3:134">
      <c r="C899"/>
      <c r="D899"/>
      <c r="E899"/>
      <c r="F899"/>
      <c r="G899" s="28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</row>
    <row r="900" spans="3:134">
      <c r="C900"/>
      <c r="D900"/>
      <c r="E900"/>
      <c r="F900"/>
      <c r="G900" s="28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</row>
    <row r="901" spans="3:134">
      <c r="C901"/>
      <c r="D901"/>
      <c r="E901"/>
      <c r="F901"/>
      <c r="G901" s="28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</row>
    <row r="902" spans="3:134">
      <c r="C902"/>
      <c r="D902"/>
      <c r="E902"/>
      <c r="F902"/>
      <c r="G902" s="28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</row>
    <row r="903" spans="3:134">
      <c r="C903"/>
      <c r="D903"/>
      <c r="E903"/>
      <c r="F903"/>
      <c r="G903" s="28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</row>
    <row r="904" spans="3:134">
      <c r="C904"/>
      <c r="D904"/>
      <c r="E904"/>
      <c r="F904"/>
      <c r="G904" s="28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</row>
    <row r="905" spans="3:134">
      <c r="C905"/>
      <c r="D905"/>
      <c r="E905"/>
      <c r="F905"/>
      <c r="G905" s="28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</row>
    <row r="906" spans="3:134">
      <c r="C906"/>
      <c r="D906"/>
      <c r="E906"/>
      <c r="F906"/>
      <c r="G906" s="28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</row>
    <row r="907" spans="3:134">
      <c r="C907"/>
      <c r="D907"/>
      <c r="E907"/>
      <c r="F907"/>
      <c r="G907" s="28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</row>
    <row r="908" spans="3:134">
      <c r="C908"/>
      <c r="D908"/>
      <c r="E908"/>
      <c r="F908"/>
      <c r="G908" s="28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</row>
    <row r="909" spans="3:134">
      <c r="C909"/>
      <c r="D909"/>
      <c r="E909"/>
      <c r="F909"/>
      <c r="G909" s="28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</row>
    <row r="910" spans="3:134">
      <c r="C910"/>
      <c r="D910"/>
      <c r="E910"/>
      <c r="F910"/>
      <c r="G910" s="28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</row>
    <row r="911" spans="3:134">
      <c r="C911"/>
      <c r="D911"/>
      <c r="E911"/>
      <c r="F911"/>
      <c r="G911" s="28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</row>
    <row r="912" spans="3:134">
      <c r="C912"/>
      <c r="D912"/>
      <c r="E912"/>
      <c r="F912"/>
      <c r="G912" s="28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</row>
    <row r="913" spans="3:134">
      <c r="C913"/>
      <c r="D913"/>
      <c r="E913"/>
      <c r="F913"/>
      <c r="G913" s="28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</row>
    <row r="914" spans="3:134">
      <c r="C914"/>
      <c r="D914"/>
      <c r="E914"/>
      <c r="F914"/>
      <c r="G914" s="28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</row>
    <row r="915" spans="3:134">
      <c r="C915"/>
      <c r="D915"/>
      <c r="E915"/>
      <c r="F915"/>
      <c r="G915" s="28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</row>
    <row r="916" spans="3:134">
      <c r="C916"/>
      <c r="D916"/>
      <c r="E916"/>
      <c r="F916"/>
      <c r="G916" s="28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</row>
    <row r="917" spans="3:134">
      <c r="C917"/>
      <c r="D917"/>
      <c r="E917"/>
      <c r="F917"/>
      <c r="G917" s="28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</row>
    <row r="918" spans="3:134">
      <c r="C918"/>
      <c r="D918"/>
      <c r="E918"/>
      <c r="F918"/>
      <c r="G918" s="28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</row>
    <row r="919" spans="3:134">
      <c r="C919"/>
      <c r="D919"/>
      <c r="E919"/>
      <c r="F919"/>
      <c r="G919" s="28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</row>
    <row r="920" spans="3:134">
      <c r="C920"/>
      <c r="D920"/>
      <c r="E920"/>
      <c r="F920"/>
      <c r="G920" s="28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</row>
    <row r="921" spans="3:134">
      <c r="C921"/>
      <c r="D921"/>
      <c r="E921"/>
      <c r="F921"/>
      <c r="G921" s="28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</row>
    <row r="922" spans="3:134">
      <c r="C922"/>
      <c r="D922"/>
      <c r="E922"/>
      <c r="F922"/>
      <c r="G922" s="28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</row>
    <row r="923" spans="3:134">
      <c r="C923"/>
      <c r="D923"/>
      <c r="E923"/>
      <c r="F923"/>
      <c r="G923" s="28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</row>
    <row r="924" spans="3:134">
      <c r="C924"/>
      <c r="D924"/>
      <c r="E924"/>
      <c r="F924"/>
      <c r="G924" s="28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</row>
    <row r="925" spans="3:134">
      <c r="C925"/>
      <c r="D925"/>
      <c r="E925"/>
      <c r="F925"/>
      <c r="G925" s="28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</row>
    <row r="926" spans="3:134">
      <c r="C926"/>
      <c r="D926"/>
      <c r="E926"/>
      <c r="F926"/>
      <c r="G926" s="28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</row>
    <row r="927" spans="3:134">
      <c r="C927"/>
      <c r="D927"/>
      <c r="E927"/>
      <c r="F927"/>
      <c r="G927" s="28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</row>
    <row r="928" spans="3:134">
      <c r="C928"/>
      <c r="D928"/>
      <c r="E928"/>
      <c r="F928"/>
      <c r="G928" s="28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</row>
    <row r="929" spans="3:134">
      <c r="C929"/>
      <c r="D929"/>
      <c r="E929"/>
      <c r="F929"/>
      <c r="G929" s="28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</row>
    <row r="930" spans="3:134">
      <c r="C930"/>
      <c r="D930"/>
      <c r="E930"/>
      <c r="F930"/>
      <c r="G930" s="28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</row>
    <row r="931" spans="3:134">
      <c r="C931"/>
      <c r="D931"/>
      <c r="E931"/>
      <c r="F931"/>
      <c r="G931" s="28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</row>
    <row r="932" spans="3:134">
      <c r="C932"/>
      <c r="D932"/>
      <c r="E932"/>
      <c r="F932"/>
      <c r="G932" s="28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</row>
    <row r="933" spans="3:134">
      <c r="C933"/>
      <c r="D933"/>
      <c r="E933"/>
      <c r="F933"/>
      <c r="G933" s="28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</row>
    <row r="934" spans="3:134">
      <c r="C934"/>
      <c r="D934"/>
      <c r="E934"/>
      <c r="F934"/>
      <c r="G934" s="28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</row>
    <row r="935" spans="3:134">
      <c r="C935"/>
      <c r="D935"/>
      <c r="E935"/>
      <c r="F935"/>
      <c r="G935" s="28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</row>
    <row r="936" spans="3:134">
      <c r="C936"/>
      <c r="D936"/>
      <c r="E936"/>
      <c r="F936"/>
      <c r="G936" s="28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</row>
    <row r="937" spans="3:134">
      <c r="C937"/>
      <c r="D937"/>
      <c r="E937"/>
      <c r="F937"/>
      <c r="G937" s="28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</row>
    <row r="938" spans="3:134">
      <c r="C938"/>
      <c r="D938"/>
      <c r="E938"/>
      <c r="F938"/>
      <c r="G938" s="28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</row>
    <row r="939" spans="3:134">
      <c r="C939"/>
      <c r="D939"/>
      <c r="E939"/>
      <c r="F939"/>
      <c r="G939" s="28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</row>
    <row r="940" spans="3:134">
      <c r="C940"/>
      <c r="D940"/>
      <c r="E940"/>
      <c r="F940"/>
      <c r="G940" s="28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</row>
    <row r="941" spans="3:134">
      <c r="C941"/>
      <c r="D941"/>
      <c r="E941"/>
      <c r="F941"/>
      <c r="G941" s="28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</row>
    <row r="942" spans="3:134">
      <c r="C942"/>
      <c r="D942"/>
      <c r="E942"/>
      <c r="F942"/>
      <c r="G942" s="28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</row>
    <row r="943" spans="3:134">
      <c r="C943"/>
      <c r="D943"/>
      <c r="E943"/>
      <c r="F943"/>
      <c r="G943" s="28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</row>
    <row r="944" spans="3:134">
      <c r="C944"/>
      <c r="D944"/>
      <c r="E944"/>
      <c r="F944"/>
      <c r="G944" s="28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</row>
    <row r="945" spans="3:134">
      <c r="C945"/>
      <c r="D945"/>
      <c r="E945"/>
      <c r="F945"/>
      <c r="G945" s="28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</row>
    <row r="946" spans="3:134">
      <c r="C946"/>
      <c r="D946"/>
      <c r="E946"/>
      <c r="F946"/>
      <c r="G946" s="28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</row>
    <row r="947" spans="3:134">
      <c r="C947"/>
      <c r="D947"/>
      <c r="E947"/>
      <c r="F947"/>
      <c r="G947" s="28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</row>
    <row r="948" spans="3:134">
      <c r="C948"/>
      <c r="D948"/>
      <c r="E948"/>
      <c r="F948"/>
      <c r="G948" s="28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</row>
    <row r="949" spans="3:134">
      <c r="C949"/>
      <c r="D949"/>
      <c r="E949"/>
      <c r="F949"/>
      <c r="G949" s="28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</row>
    <row r="950" spans="3:134">
      <c r="C950"/>
      <c r="D950"/>
      <c r="E950"/>
      <c r="F950"/>
      <c r="G950" s="28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</row>
    <row r="951" spans="3:134">
      <c r="C951"/>
      <c r="D951"/>
      <c r="E951"/>
      <c r="F951"/>
      <c r="G951" s="28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</row>
    <row r="952" spans="3:134">
      <c r="C952"/>
      <c r="D952"/>
      <c r="E952"/>
      <c r="F952"/>
      <c r="G952" s="28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</row>
    <row r="953" spans="3:134">
      <c r="C953"/>
      <c r="D953"/>
      <c r="E953"/>
      <c r="F953"/>
      <c r="G953" s="28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</row>
    <row r="954" spans="3:134">
      <c r="C954"/>
      <c r="D954"/>
      <c r="E954"/>
      <c r="F954"/>
      <c r="G954" s="28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</row>
    <row r="955" spans="3:134">
      <c r="C955"/>
      <c r="D955"/>
      <c r="E955"/>
      <c r="F955"/>
      <c r="G955" s="28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</row>
    <row r="956" spans="3:134">
      <c r="C956"/>
      <c r="D956"/>
      <c r="E956"/>
      <c r="F956"/>
      <c r="G956" s="28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</row>
    <row r="957" spans="3:134">
      <c r="C957"/>
      <c r="D957"/>
      <c r="E957"/>
      <c r="F957"/>
      <c r="G957" s="28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</row>
    <row r="958" spans="3:134">
      <c r="C958"/>
      <c r="D958"/>
      <c r="E958"/>
      <c r="F958"/>
      <c r="G958" s="28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</row>
    <row r="959" spans="3:134">
      <c r="C959"/>
      <c r="D959"/>
      <c r="E959"/>
      <c r="F959"/>
      <c r="G959" s="28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</row>
    <row r="960" spans="3:134">
      <c r="C960"/>
      <c r="D960"/>
      <c r="E960"/>
      <c r="F960"/>
      <c r="G960" s="28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</row>
    <row r="961" spans="3:134">
      <c r="C961"/>
      <c r="D961"/>
      <c r="E961"/>
      <c r="F961"/>
      <c r="G961" s="28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</row>
    <row r="962" spans="3:134">
      <c r="C962"/>
      <c r="D962"/>
      <c r="E962"/>
      <c r="F962"/>
      <c r="G962" s="28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</row>
    <row r="963" spans="3:134">
      <c r="C963"/>
      <c r="D963"/>
      <c r="E963"/>
      <c r="F963"/>
      <c r="G963" s="28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</row>
    <row r="964" spans="3:134">
      <c r="C964"/>
      <c r="D964"/>
      <c r="E964"/>
      <c r="F964"/>
      <c r="G964" s="28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</row>
    <row r="965" spans="3:134">
      <c r="C965"/>
      <c r="D965"/>
      <c r="E965"/>
      <c r="F965"/>
      <c r="G965" s="28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</row>
    <row r="966" spans="3:134">
      <c r="C966"/>
      <c r="D966"/>
      <c r="E966"/>
      <c r="F966"/>
      <c r="G966" s="28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</row>
    <row r="967" spans="3:134">
      <c r="C967"/>
      <c r="D967"/>
      <c r="E967"/>
      <c r="F967"/>
      <c r="G967" s="28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</row>
    <row r="968" spans="3:134">
      <c r="C968"/>
      <c r="D968"/>
      <c r="E968"/>
      <c r="F968"/>
      <c r="G968" s="28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</row>
    <row r="969" spans="3:134">
      <c r="C969"/>
      <c r="D969"/>
      <c r="E969"/>
      <c r="F969"/>
      <c r="G969" s="28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</row>
    <row r="970" spans="3:134">
      <c r="C970"/>
      <c r="D970"/>
      <c r="E970"/>
      <c r="F970"/>
      <c r="G970" s="28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</row>
    <row r="971" spans="3:134">
      <c r="C971"/>
      <c r="D971"/>
      <c r="E971"/>
      <c r="F971"/>
      <c r="G971" s="28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</row>
    <row r="972" spans="3:134">
      <c r="C972"/>
      <c r="D972"/>
      <c r="E972"/>
      <c r="F972"/>
      <c r="G972" s="28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</row>
    <row r="973" spans="3:134">
      <c r="C973"/>
      <c r="D973"/>
      <c r="E973"/>
      <c r="F973"/>
      <c r="G973" s="28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</row>
    <row r="974" spans="3:134">
      <c r="C974"/>
      <c r="D974"/>
      <c r="E974"/>
      <c r="F974"/>
      <c r="G974" s="28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</row>
    <row r="975" spans="3:134">
      <c r="C975"/>
      <c r="D975"/>
      <c r="E975"/>
      <c r="F975"/>
      <c r="G975" s="28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</row>
    <row r="976" spans="3:134">
      <c r="C976"/>
      <c r="D976"/>
      <c r="E976"/>
      <c r="F976"/>
      <c r="G976" s="28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</row>
    <row r="977" spans="3:134">
      <c r="C977"/>
      <c r="D977"/>
      <c r="E977"/>
      <c r="F977"/>
      <c r="G977" s="28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</row>
    <row r="978" spans="3:134">
      <c r="C978"/>
      <c r="D978"/>
      <c r="E978"/>
      <c r="F978"/>
      <c r="G978" s="28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</row>
    <row r="979" spans="3:134">
      <c r="C979"/>
      <c r="D979"/>
      <c r="E979"/>
      <c r="F979"/>
      <c r="G979" s="28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</row>
    <row r="980" spans="3:134">
      <c r="C980"/>
      <c r="D980"/>
      <c r="E980"/>
      <c r="F980"/>
      <c r="G980" s="28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</row>
    <row r="981" spans="3:134">
      <c r="C981"/>
      <c r="D981"/>
      <c r="E981"/>
      <c r="F981"/>
      <c r="G981" s="28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</row>
    <row r="982" spans="3:134">
      <c r="C982"/>
      <c r="D982"/>
      <c r="E982"/>
      <c r="F982"/>
      <c r="G982" s="28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</row>
    <row r="983" spans="3:134">
      <c r="C983"/>
      <c r="D983"/>
      <c r="E983"/>
      <c r="F983"/>
      <c r="G983" s="28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</row>
    <row r="984" spans="3:134">
      <c r="C984"/>
      <c r="D984"/>
      <c r="E984"/>
      <c r="F984"/>
      <c r="G984" s="28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</row>
    <row r="985" spans="3:134">
      <c r="C985"/>
      <c r="D985"/>
      <c r="E985"/>
      <c r="F985"/>
      <c r="G985" s="28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</row>
    <row r="986" spans="3:134">
      <c r="C986"/>
      <c r="D986"/>
      <c r="E986"/>
      <c r="F986"/>
      <c r="G986" s="28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</row>
    <row r="987" spans="3:134">
      <c r="C987"/>
      <c r="D987"/>
      <c r="E987"/>
      <c r="F987"/>
      <c r="G987" s="28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</row>
    <row r="988" spans="3:134">
      <c r="C988"/>
      <c r="D988"/>
      <c r="E988"/>
      <c r="F988"/>
      <c r="G988" s="28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</row>
    <row r="989" spans="3:134">
      <c r="C989"/>
      <c r="D989"/>
      <c r="E989"/>
      <c r="F989"/>
      <c r="G989" s="28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</row>
    <row r="990" spans="3:134">
      <c r="C990"/>
      <c r="D990"/>
      <c r="E990"/>
      <c r="F990"/>
      <c r="G990" s="28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</row>
    <row r="991" spans="3:134">
      <c r="C991"/>
      <c r="D991"/>
      <c r="E991"/>
      <c r="F991"/>
      <c r="G991" s="28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</row>
    <row r="992" spans="3:134">
      <c r="C992"/>
      <c r="D992"/>
      <c r="E992"/>
      <c r="F992"/>
      <c r="G992" s="28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</row>
    <row r="993" spans="3:134">
      <c r="C993"/>
      <c r="D993"/>
      <c r="E993"/>
      <c r="F993"/>
      <c r="G993" s="28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</row>
    <row r="994" spans="3:134">
      <c r="C994"/>
      <c r="D994"/>
      <c r="E994"/>
      <c r="F994"/>
      <c r="G994" s="28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</row>
    <row r="995" spans="3:134">
      <c r="C995"/>
      <c r="D995"/>
      <c r="E995"/>
      <c r="F995"/>
      <c r="G995" s="28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</row>
    <row r="996" spans="3:134">
      <c r="C996"/>
      <c r="D996"/>
      <c r="E996"/>
      <c r="F996"/>
      <c r="G996" s="28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</row>
    <row r="997" spans="3:134">
      <c r="C997"/>
      <c r="D997"/>
      <c r="E997"/>
      <c r="F997"/>
      <c r="G997" s="28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</row>
    <row r="998" spans="3:134">
      <c r="C998"/>
      <c r="D998"/>
      <c r="E998"/>
      <c r="F998"/>
      <c r="G998" s="28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</row>
    <row r="999" spans="3:134">
      <c r="C999"/>
      <c r="D999"/>
      <c r="E999"/>
      <c r="F999"/>
      <c r="G999" s="28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</row>
    <row r="1000" spans="3:134">
      <c r="C1000"/>
      <c r="D1000"/>
      <c r="E1000"/>
      <c r="F1000"/>
      <c r="G1000" s="28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</row>
    <row r="1001" spans="3:134">
      <c r="C1001"/>
      <c r="D1001"/>
      <c r="E1001"/>
      <c r="F1001"/>
      <c r="G1001" s="28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</row>
    <row r="1002" spans="3:134">
      <c r="C1002"/>
      <c r="D1002"/>
      <c r="E1002"/>
      <c r="F1002"/>
      <c r="G1002" s="28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</row>
    <row r="1003" spans="3:134">
      <c r="C1003"/>
      <c r="D1003"/>
      <c r="E1003"/>
      <c r="F1003"/>
      <c r="G1003" s="28"/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</row>
    <row r="1004" spans="3:134">
      <c r="C1004"/>
      <c r="D1004"/>
      <c r="E1004"/>
      <c r="F1004"/>
      <c r="G1004" s="28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</row>
    <row r="1005" spans="3:134">
      <c r="C1005"/>
      <c r="D1005"/>
      <c r="E1005"/>
      <c r="F1005"/>
      <c r="G1005" s="28"/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</row>
    <row r="1006" spans="3:134">
      <c r="C1006"/>
      <c r="D1006"/>
      <c r="E1006"/>
      <c r="F1006"/>
      <c r="G1006" s="28"/>
      <c r="H1006" s="49"/>
      <c r="I1006" s="49"/>
      <c r="J1006" s="49"/>
      <c r="K1006" s="49"/>
      <c r="L1006" s="49"/>
      <c r="M1006" s="49"/>
      <c r="N1006" s="49"/>
      <c r="O1006" s="49"/>
      <c r="P1006" s="49"/>
      <c r="Q1006" s="49"/>
      <c r="R1006" s="49"/>
      <c r="S1006" s="49"/>
      <c r="T1006" s="49"/>
      <c r="U1006" s="49"/>
      <c r="V1006" s="49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</row>
    <row r="1007" spans="3:134">
      <c r="C1007"/>
      <c r="D1007"/>
      <c r="E1007"/>
      <c r="F1007"/>
      <c r="G1007" s="28"/>
      <c r="H1007" s="49"/>
      <c r="I1007" s="49"/>
      <c r="J1007" s="49"/>
      <c r="K1007" s="49"/>
      <c r="L1007" s="49"/>
      <c r="M1007" s="49"/>
      <c r="N1007" s="49"/>
      <c r="O1007" s="49"/>
      <c r="P1007" s="49"/>
      <c r="Q1007" s="49"/>
      <c r="R1007" s="49"/>
      <c r="S1007" s="49"/>
      <c r="T1007" s="49"/>
      <c r="U1007" s="49"/>
      <c r="V1007" s="49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</row>
    <row r="1008" spans="3:134">
      <c r="C1008"/>
      <c r="D1008"/>
      <c r="E1008"/>
      <c r="F1008"/>
      <c r="G1008" s="28"/>
      <c r="H1008" s="49"/>
      <c r="I1008" s="49"/>
      <c r="J1008" s="49"/>
      <c r="K1008" s="49"/>
      <c r="L1008" s="49"/>
      <c r="M1008" s="49"/>
      <c r="N1008" s="49"/>
      <c r="O1008" s="49"/>
      <c r="P1008" s="49"/>
      <c r="Q1008" s="49"/>
      <c r="R1008" s="49"/>
      <c r="S1008" s="49"/>
      <c r="T1008" s="49"/>
      <c r="U1008" s="49"/>
      <c r="V1008" s="49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</row>
    <row r="1009" spans="3:134">
      <c r="C1009"/>
      <c r="D1009"/>
      <c r="E1009"/>
      <c r="F1009"/>
      <c r="G1009" s="28"/>
      <c r="H1009" s="49"/>
      <c r="I1009" s="49"/>
      <c r="J1009" s="49"/>
      <c r="K1009" s="49"/>
      <c r="L1009" s="49"/>
      <c r="M1009" s="49"/>
      <c r="N1009" s="49"/>
      <c r="O1009" s="49"/>
      <c r="P1009" s="49"/>
      <c r="Q1009" s="49"/>
      <c r="R1009" s="49"/>
      <c r="S1009" s="49"/>
      <c r="T1009" s="49"/>
      <c r="U1009" s="49"/>
      <c r="V1009" s="4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</row>
    <row r="1010" spans="3:134">
      <c r="C1010"/>
      <c r="D1010"/>
      <c r="E1010"/>
      <c r="F1010"/>
      <c r="G1010" s="28"/>
      <c r="H1010" s="49"/>
      <c r="I1010" s="49"/>
      <c r="J1010" s="49"/>
      <c r="K1010" s="49"/>
      <c r="L1010" s="49"/>
      <c r="M1010" s="49"/>
      <c r="N1010" s="49"/>
      <c r="O1010" s="49"/>
      <c r="P1010" s="49"/>
      <c r="Q1010" s="49"/>
      <c r="R1010" s="49"/>
      <c r="S1010" s="49"/>
      <c r="T1010" s="49"/>
      <c r="U1010" s="49"/>
      <c r="V1010" s="49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</row>
    <row r="1011" spans="3:134">
      <c r="C1011"/>
      <c r="D1011"/>
      <c r="E1011"/>
      <c r="F1011"/>
      <c r="G1011" s="28"/>
      <c r="H1011" s="49"/>
      <c r="I1011" s="49"/>
      <c r="J1011" s="49"/>
      <c r="K1011" s="49"/>
      <c r="L1011" s="49"/>
      <c r="M1011" s="49"/>
      <c r="N1011" s="49"/>
      <c r="O1011" s="49"/>
      <c r="P1011" s="49"/>
      <c r="Q1011" s="49"/>
      <c r="R1011" s="49"/>
      <c r="S1011" s="49"/>
      <c r="T1011" s="49"/>
      <c r="U1011" s="49"/>
      <c r="V1011" s="49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</row>
    <row r="1012" spans="3:134">
      <c r="C1012"/>
      <c r="D1012"/>
      <c r="E1012"/>
      <c r="F1012"/>
      <c r="G1012" s="28"/>
      <c r="H1012" s="49"/>
      <c r="I1012" s="49"/>
      <c r="J1012" s="49"/>
      <c r="K1012" s="49"/>
      <c r="L1012" s="49"/>
      <c r="M1012" s="49"/>
      <c r="N1012" s="49"/>
      <c r="O1012" s="49"/>
      <c r="P1012" s="49"/>
      <c r="Q1012" s="49"/>
      <c r="R1012" s="49"/>
      <c r="S1012" s="49"/>
      <c r="T1012" s="49"/>
      <c r="U1012" s="49"/>
      <c r="V1012" s="49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</row>
    <row r="1013" spans="3:134">
      <c r="C1013"/>
      <c r="D1013"/>
      <c r="E1013"/>
      <c r="F1013"/>
      <c r="G1013" s="28"/>
      <c r="H1013" s="49"/>
      <c r="I1013" s="49"/>
      <c r="J1013" s="49"/>
      <c r="K1013" s="49"/>
      <c r="L1013" s="49"/>
      <c r="M1013" s="49"/>
      <c r="N1013" s="49"/>
      <c r="O1013" s="49"/>
      <c r="P1013" s="49"/>
      <c r="Q1013" s="49"/>
      <c r="R1013" s="49"/>
      <c r="S1013" s="49"/>
      <c r="T1013" s="49"/>
      <c r="U1013" s="49"/>
      <c r="V1013" s="49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</row>
    <row r="1014" spans="3:134">
      <c r="C1014"/>
      <c r="D1014"/>
      <c r="E1014"/>
      <c r="F1014"/>
      <c r="G1014" s="28"/>
      <c r="H1014" s="49"/>
      <c r="I1014" s="49"/>
      <c r="J1014" s="49"/>
      <c r="K1014" s="49"/>
      <c r="L1014" s="49"/>
      <c r="M1014" s="49"/>
      <c r="N1014" s="49"/>
      <c r="O1014" s="49"/>
      <c r="P1014" s="49"/>
      <c r="Q1014" s="49"/>
      <c r="R1014" s="49"/>
      <c r="S1014" s="49"/>
      <c r="T1014" s="49"/>
      <c r="U1014" s="49"/>
      <c r="V1014" s="49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</row>
    <row r="1015" spans="3:134">
      <c r="C1015"/>
      <c r="D1015"/>
      <c r="E1015"/>
      <c r="F1015"/>
      <c r="G1015" s="28"/>
      <c r="H1015" s="49"/>
      <c r="I1015" s="49"/>
      <c r="J1015" s="49"/>
      <c r="K1015" s="49"/>
      <c r="L1015" s="49"/>
      <c r="M1015" s="49"/>
      <c r="N1015" s="49"/>
      <c r="O1015" s="49"/>
      <c r="P1015" s="49"/>
      <c r="Q1015" s="49"/>
      <c r="R1015" s="49"/>
      <c r="S1015" s="49"/>
      <c r="T1015" s="49"/>
      <c r="U1015" s="49"/>
      <c r="V1015" s="49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</row>
    <row r="1016" spans="3:134">
      <c r="C1016"/>
      <c r="D1016"/>
      <c r="E1016"/>
      <c r="F1016"/>
      <c r="G1016" s="28"/>
      <c r="H1016" s="49"/>
      <c r="I1016" s="49"/>
      <c r="J1016" s="49"/>
      <c r="K1016" s="49"/>
      <c r="L1016" s="49"/>
      <c r="M1016" s="49"/>
      <c r="N1016" s="49"/>
      <c r="O1016" s="49"/>
      <c r="P1016" s="49"/>
      <c r="Q1016" s="49"/>
      <c r="R1016" s="49"/>
      <c r="S1016" s="49"/>
      <c r="T1016" s="49"/>
      <c r="U1016" s="49"/>
      <c r="V1016" s="49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</row>
    <row r="1017" spans="3:134">
      <c r="C1017"/>
      <c r="D1017"/>
      <c r="E1017"/>
      <c r="F1017"/>
      <c r="G1017" s="28"/>
      <c r="H1017" s="49"/>
      <c r="I1017" s="49"/>
      <c r="J1017" s="49"/>
      <c r="K1017" s="49"/>
      <c r="L1017" s="49"/>
      <c r="M1017" s="49"/>
      <c r="N1017" s="49"/>
      <c r="O1017" s="49"/>
      <c r="P1017" s="49"/>
      <c r="Q1017" s="49"/>
      <c r="R1017" s="49"/>
      <c r="S1017" s="49"/>
      <c r="T1017" s="49"/>
      <c r="U1017" s="49"/>
      <c r="V1017" s="49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</row>
    <row r="1018" spans="3:134">
      <c r="C1018"/>
      <c r="D1018"/>
      <c r="E1018"/>
      <c r="F1018"/>
      <c r="G1018" s="28"/>
      <c r="H1018" s="49"/>
      <c r="I1018" s="49"/>
      <c r="J1018" s="49"/>
      <c r="K1018" s="49"/>
      <c r="L1018" s="49"/>
      <c r="M1018" s="49"/>
      <c r="N1018" s="49"/>
      <c r="O1018" s="49"/>
      <c r="P1018" s="49"/>
      <c r="Q1018" s="49"/>
      <c r="R1018" s="49"/>
      <c r="S1018" s="49"/>
      <c r="T1018" s="49"/>
      <c r="U1018" s="49"/>
      <c r="V1018" s="49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</row>
    <row r="1019" spans="3:134">
      <c r="C1019"/>
      <c r="D1019"/>
      <c r="E1019"/>
      <c r="F1019"/>
      <c r="G1019" s="28"/>
      <c r="H1019" s="49"/>
      <c r="I1019" s="49"/>
      <c r="J1019" s="49"/>
      <c r="K1019" s="49"/>
      <c r="L1019" s="49"/>
      <c r="M1019" s="49"/>
      <c r="N1019" s="49"/>
      <c r="O1019" s="49"/>
      <c r="P1019" s="49"/>
      <c r="Q1019" s="49"/>
      <c r="R1019" s="49"/>
      <c r="S1019" s="49"/>
      <c r="T1019" s="49"/>
      <c r="U1019" s="49"/>
      <c r="V1019" s="4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</row>
    <row r="1020" spans="3:134">
      <c r="C1020"/>
      <c r="D1020"/>
      <c r="E1020"/>
      <c r="F1020"/>
      <c r="G1020" s="28"/>
      <c r="H1020" s="49"/>
      <c r="I1020" s="49"/>
      <c r="J1020" s="49"/>
      <c r="K1020" s="49"/>
      <c r="L1020" s="49"/>
      <c r="M1020" s="49"/>
      <c r="N1020" s="49"/>
      <c r="O1020" s="49"/>
      <c r="P1020" s="49"/>
      <c r="Q1020" s="49"/>
      <c r="R1020" s="49"/>
      <c r="S1020" s="49"/>
      <c r="T1020" s="49"/>
      <c r="U1020" s="49"/>
      <c r="V1020" s="49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</row>
    <row r="1021" spans="3:134">
      <c r="C1021"/>
      <c r="D1021"/>
      <c r="E1021"/>
      <c r="F1021"/>
      <c r="G1021" s="28"/>
      <c r="H1021" s="49"/>
      <c r="I1021" s="49"/>
      <c r="J1021" s="49"/>
      <c r="K1021" s="49"/>
      <c r="L1021" s="49"/>
      <c r="M1021" s="49"/>
      <c r="N1021" s="49"/>
      <c r="O1021" s="49"/>
      <c r="P1021" s="49"/>
      <c r="Q1021" s="49"/>
      <c r="R1021" s="49"/>
      <c r="S1021" s="49"/>
      <c r="T1021" s="49"/>
      <c r="U1021" s="49"/>
      <c r="V1021" s="49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</row>
    <row r="1022" spans="3:134">
      <c r="C1022"/>
      <c r="D1022"/>
      <c r="E1022"/>
      <c r="F1022"/>
      <c r="G1022" s="28"/>
      <c r="H1022" s="49"/>
      <c r="I1022" s="49"/>
      <c r="J1022" s="49"/>
      <c r="K1022" s="49"/>
      <c r="L1022" s="49"/>
      <c r="M1022" s="49"/>
      <c r="N1022" s="49"/>
      <c r="O1022" s="49"/>
      <c r="P1022" s="49"/>
      <c r="Q1022" s="49"/>
      <c r="R1022" s="49"/>
      <c r="S1022" s="49"/>
      <c r="T1022" s="49"/>
      <c r="U1022" s="49"/>
      <c r="V1022" s="49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</row>
    <row r="1023" spans="3:134">
      <c r="C1023"/>
      <c r="D1023"/>
      <c r="E1023"/>
      <c r="F1023"/>
      <c r="G1023" s="28"/>
      <c r="H1023" s="49"/>
      <c r="I1023" s="49"/>
      <c r="J1023" s="49"/>
      <c r="K1023" s="49"/>
      <c r="L1023" s="49"/>
      <c r="M1023" s="49"/>
      <c r="N1023" s="49"/>
      <c r="O1023" s="49"/>
      <c r="P1023" s="49"/>
      <c r="Q1023" s="49"/>
      <c r="R1023" s="49"/>
      <c r="S1023" s="49"/>
      <c r="T1023" s="49"/>
      <c r="U1023" s="49"/>
      <c r="V1023" s="49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</row>
    <row r="1024" spans="3:134">
      <c r="C1024"/>
      <c r="D1024"/>
      <c r="E1024"/>
      <c r="F1024"/>
      <c r="G1024" s="28"/>
      <c r="H1024" s="49"/>
      <c r="I1024" s="49"/>
      <c r="J1024" s="49"/>
      <c r="K1024" s="49"/>
      <c r="L1024" s="49"/>
      <c r="M1024" s="49"/>
      <c r="N1024" s="49"/>
      <c r="O1024" s="49"/>
      <c r="P1024" s="49"/>
      <c r="Q1024" s="49"/>
      <c r="R1024" s="49"/>
      <c r="S1024" s="49"/>
      <c r="T1024" s="49"/>
      <c r="U1024" s="49"/>
      <c r="V1024" s="49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</row>
    <row r="1025" spans="3:134">
      <c r="C1025"/>
      <c r="D1025"/>
      <c r="E1025"/>
      <c r="F1025"/>
      <c r="G1025" s="28"/>
      <c r="H1025" s="49"/>
      <c r="I1025" s="49"/>
      <c r="J1025" s="49"/>
      <c r="K1025" s="49"/>
      <c r="L1025" s="49"/>
      <c r="M1025" s="49"/>
      <c r="N1025" s="49"/>
      <c r="O1025" s="49"/>
      <c r="P1025" s="49"/>
      <c r="Q1025" s="49"/>
      <c r="R1025" s="49"/>
      <c r="S1025" s="49"/>
      <c r="T1025" s="49"/>
      <c r="U1025" s="49"/>
      <c r="V1025" s="49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</row>
    <row r="1026" spans="3:134">
      <c r="C1026"/>
      <c r="D1026"/>
      <c r="E1026"/>
      <c r="F1026"/>
      <c r="G1026" s="28"/>
      <c r="H1026" s="49"/>
      <c r="I1026" s="49"/>
      <c r="J1026" s="49"/>
      <c r="K1026" s="49"/>
      <c r="L1026" s="49"/>
      <c r="M1026" s="49"/>
      <c r="N1026" s="49"/>
      <c r="O1026" s="49"/>
      <c r="P1026" s="49"/>
      <c r="Q1026" s="49"/>
      <c r="R1026" s="49"/>
      <c r="S1026" s="49"/>
      <c r="T1026" s="49"/>
      <c r="U1026" s="49"/>
      <c r="V1026" s="49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</row>
    <row r="1027" spans="3:134">
      <c r="C1027"/>
      <c r="D1027"/>
      <c r="E1027"/>
      <c r="F1027"/>
      <c r="G1027" s="28"/>
      <c r="H1027" s="49"/>
      <c r="I1027" s="49"/>
      <c r="J1027" s="49"/>
      <c r="K1027" s="49"/>
      <c r="L1027" s="49"/>
      <c r="M1027" s="49"/>
      <c r="N1027" s="49"/>
      <c r="O1027" s="49"/>
      <c r="P1027" s="49"/>
      <c r="Q1027" s="49"/>
      <c r="R1027" s="49"/>
      <c r="S1027" s="49"/>
      <c r="T1027" s="49"/>
      <c r="U1027" s="49"/>
      <c r="V1027" s="49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</row>
    <row r="1028" spans="3:134">
      <c r="C1028"/>
      <c r="D1028"/>
      <c r="E1028"/>
      <c r="F1028"/>
      <c r="G1028" s="28"/>
      <c r="H1028" s="49"/>
      <c r="I1028" s="49"/>
      <c r="J1028" s="49"/>
      <c r="K1028" s="49"/>
      <c r="L1028" s="49"/>
      <c r="M1028" s="49"/>
      <c r="N1028" s="49"/>
      <c r="O1028" s="49"/>
      <c r="P1028" s="49"/>
      <c r="Q1028" s="49"/>
      <c r="R1028" s="49"/>
      <c r="S1028" s="49"/>
      <c r="T1028" s="49"/>
      <c r="U1028" s="49"/>
      <c r="V1028" s="49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</row>
    <row r="1029" spans="3:134">
      <c r="C1029"/>
      <c r="D1029"/>
      <c r="E1029"/>
      <c r="F1029"/>
      <c r="G1029" s="28"/>
      <c r="H1029" s="49"/>
      <c r="I1029" s="49"/>
      <c r="J1029" s="49"/>
      <c r="K1029" s="49"/>
      <c r="L1029" s="49"/>
      <c r="M1029" s="49"/>
      <c r="N1029" s="49"/>
      <c r="O1029" s="49"/>
      <c r="P1029" s="49"/>
      <c r="Q1029" s="49"/>
      <c r="R1029" s="49"/>
      <c r="S1029" s="49"/>
      <c r="T1029" s="49"/>
      <c r="U1029" s="49"/>
      <c r="V1029" s="4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</row>
    <row r="1030" spans="3:134">
      <c r="C1030"/>
      <c r="D1030"/>
      <c r="E1030"/>
      <c r="F1030"/>
      <c r="G1030" s="28"/>
      <c r="H1030" s="49"/>
      <c r="I1030" s="49"/>
      <c r="J1030" s="49"/>
      <c r="K1030" s="49"/>
      <c r="L1030" s="49"/>
      <c r="M1030" s="49"/>
      <c r="N1030" s="49"/>
      <c r="O1030" s="49"/>
      <c r="P1030" s="49"/>
      <c r="Q1030" s="49"/>
      <c r="R1030" s="49"/>
      <c r="S1030" s="49"/>
      <c r="T1030" s="49"/>
      <c r="U1030" s="49"/>
      <c r="V1030" s="49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</row>
    <row r="1031" spans="3:134">
      <c r="C1031"/>
      <c r="D1031"/>
      <c r="E1031"/>
      <c r="F1031"/>
      <c r="G1031" s="28"/>
      <c r="H1031" s="49"/>
      <c r="I1031" s="49"/>
      <c r="J1031" s="49"/>
      <c r="K1031" s="49"/>
      <c r="L1031" s="49"/>
      <c r="M1031" s="49"/>
      <c r="N1031" s="49"/>
      <c r="O1031" s="49"/>
      <c r="P1031" s="49"/>
      <c r="Q1031" s="49"/>
      <c r="R1031" s="49"/>
      <c r="S1031" s="49"/>
      <c r="T1031" s="49"/>
      <c r="U1031" s="49"/>
      <c r="V1031" s="49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</row>
    <row r="1032" spans="3:134">
      <c r="C1032"/>
      <c r="D1032"/>
      <c r="E1032"/>
      <c r="F1032"/>
      <c r="G1032" s="28"/>
      <c r="H1032" s="49"/>
      <c r="I1032" s="49"/>
      <c r="J1032" s="49"/>
      <c r="K1032" s="49"/>
      <c r="L1032" s="49"/>
      <c r="M1032" s="49"/>
      <c r="N1032" s="49"/>
      <c r="O1032" s="49"/>
      <c r="P1032" s="49"/>
      <c r="Q1032" s="49"/>
      <c r="R1032" s="49"/>
      <c r="S1032" s="49"/>
      <c r="T1032" s="49"/>
      <c r="U1032" s="49"/>
      <c r="V1032" s="49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</row>
    <row r="1033" spans="3:134">
      <c r="C1033"/>
      <c r="D1033"/>
      <c r="E1033"/>
      <c r="F1033"/>
      <c r="G1033" s="28"/>
      <c r="H1033" s="49"/>
      <c r="I1033" s="49"/>
      <c r="J1033" s="49"/>
      <c r="K1033" s="49"/>
      <c r="L1033" s="49"/>
      <c r="M1033" s="49"/>
      <c r="N1033" s="49"/>
      <c r="O1033" s="49"/>
      <c r="P1033" s="49"/>
      <c r="Q1033" s="49"/>
      <c r="R1033" s="49"/>
      <c r="S1033" s="49"/>
      <c r="T1033" s="49"/>
      <c r="U1033" s="49"/>
      <c r="V1033" s="49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</row>
    <row r="1034" spans="3:134">
      <c r="C1034"/>
      <c r="D1034"/>
      <c r="E1034"/>
      <c r="F1034"/>
      <c r="G1034" s="28"/>
      <c r="H1034" s="49"/>
      <c r="I1034" s="49"/>
      <c r="J1034" s="49"/>
      <c r="K1034" s="49"/>
      <c r="L1034" s="49"/>
      <c r="M1034" s="49"/>
      <c r="N1034" s="49"/>
      <c r="O1034" s="49"/>
      <c r="P1034" s="49"/>
      <c r="Q1034" s="49"/>
      <c r="R1034" s="49"/>
      <c r="S1034" s="49"/>
      <c r="T1034" s="49"/>
      <c r="U1034" s="49"/>
      <c r="V1034" s="49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</row>
    <row r="1035" spans="3:134">
      <c r="C1035"/>
      <c r="D1035"/>
      <c r="E1035"/>
      <c r="F1035"/>
      <c r="G1035" s="28"/>
      <c r="H1035" s="49"/>
      <c r="I1035" s="49"/>
      <c r="J1035" s="49"/>
      <c r="K1035" s="49"/>
      <c r="L1035" s="49"/>
      <c r="M1035" s="49"/>
      <c r="N1035" s="49"/>
      <c r="O1035" s="49"/>
      <c r="P1035" s="49"/>
      <c r="Q1035" s="49"/>
      <c r="R1035" s="49"/>
      <c r="S1035" s="49"/>
      <c r="T1035" s="49"/>
      <c r="U1035" s="49"/>
      <c r="V1035" s="49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</row>
    <row r="1036" spans="3:134">
      <c r="C1036"/>
      <c r="D1036"/>
      <c r="E1036"/>
      <c r="F1036"/>
      <c r="G1036" s="28"/>
      <c r="H1036" s="49"/>
      <c r="I1036" s="49"/>
      <c r="J1036" s="49"/>
      <c r="K1036" s="49"/>
      <c r="L1036" s="49"/>
      <c r="M1036" s="49"/>
      <c r="N1036" s="49"/>
      <c r="O1036" s="49"/>
      <c r="P1036" s="49"/>
      <c r="Q1036" s="49"/>
      <c r="R1036" s="49"/>
      <c r="S1036" s="49"/>
      <c r="T1036" s="49"/>
      <c r="U1036" s="49"/>
      <c r="V1036" s="49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</row>
    <row r="1037" spans="3:134">
      <c r="C1037"/>
      <c r="D1037"/>
      <c r="E1037"/>
      <c r="F1037"/>
      <c r="G1037" s="28"/>
      <c r="H1037" s="49"/>
      <c r="I1037" s="49"/>
      <c r="J1037" s="49"/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  <c r="U1037" s="49"/>
      <c r="V1037" s="49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</row>
    <row r="1038" spans="3:134">
      <c r="C1038"/>
      <c r="D1038"/>
      <c r="E1038"/>
      <c r="F1038"/>
      <c r="G1038" s="28"/>
      <c r="H1038" s="49"/>
      <c r="I1038" s="49"/>
      <c r="J1038" s="49"/>
      <c r="K1038" s="49"/>
      <c r="L1038" s="49"/>
      <c r="M1038" s="49"/>
      <c r="N1038" s="49"/>
      <c r="O1038" s="49"/>
      <c r="P1038" s="49"/>
      <c r="Q1038" s="49"/>
      <c r="R1038" s="49"/>
      <c r="S1038" s="49"/>
      <c r="T1038" s="49"/>
      <c r="U1038" s="49"/>
      <c r="V1038" s="49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</row>
    <row r="1039" spans="3:134">
      <c r="C1039"/>
      <c r="D1039"/>
      <c r="E1039"/>
      <c r="F1039"/>
      <c r="G1039" s="28"/>
      <c r="H1039" s="49"/>
      <c r="I1039" s="49"/>
      <c r="J1039" s="49"/>
      <c r="K1039" s="49"/>
      <c r="L1039" s="49"/>
      <c r="M1039" s="49"/>
      <c r="N1039" s="49"/>
      <c r="O1039" s="49"/>
      <c r="P1039" s="49"/>
      <c r="Q1039" s="49"/>
      <c r="R1039" s="49"/>
      <c r="S1039" s="49"/>
      <c r="T1039" s="49"/>
      <c r="U1039" s="49"/>
      <c r="V1039" s="4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</row>
    <row r="1040" spans="3:134">
      <c r="C1040"/>
      <c r="D1040"/>
      <c r="E1040"/>
      <c r="F1040"/>
      <c r="G1040" s="28"/>
      <c r="H1040" s="49"/>
      <c r="I1040" s="49"/>
      <c r="J1040" s="49"/>
      <c r="K1040" s="49"/>
      <c r="L1040" s="49"/>
      <c r="M1040" s="49"/>
      <c r="N1040" s="49"/>
      <c r="O1040" s="49"/>
      <c r="P1040" s="49"/>
      <c r="Q1040" s="49"/>
      <c r="R1040" s="49"/>
      <c r="S1040" s="49"/>
      <c r="T1040" s="49"/>
      <c r="U1040" s="49"/>
      <c r="V1040" s="49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</row>
    <row r="1041" spans="3:134">
      <c r="C1041"/>
      <c r="D1041"/>
      <c r="E1041"/>
      <c r="F1041"/>
      <c r="G1041" s="28"/>
      <c r="H1041" s="49"/>
      <c r="I1041" s="49"/>
      <c r="J1041" s="49"/>
      <c r="K1041" s="49"/>
      <c r="L1041" s="49"/>
      <c r="M1041" s="49"/>
      <c r="N1041" s="49"/>
      <c r="O1041" s="49"/>
      <c r="P1041" s="49"/>
      <c r="Q1041" s="49"/>
      <c r="R1041" s="49"/>
      <c r="S1041" s="49"/>
      <c r="T1041" s="49"/>
      <c r="U1041" s="49"/>
      <c r="V1041" s="49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</row>
    <row r="1042" spans="3:134">
      <c r="C1042"/>
      <c r="D1042"/>
      <c r="E1042"/>
      <c r="F1042"/>
      <c r="G1042" s="28"/>
      <c r="H1042" s="49"/>
      <c r="I1042" s="49"/>
      <c r="J1042" s="49"/>
      <c r="K1042" s="49"/>
      <c r="L1042" s="49"/>
      <c r="M1042" s="49"/>
      <c r="N1042" s="49"/>
      <c r="O1042" s="49"/>
      <c r="P1042" s="49"/>
      <c r="Q1042" s="49"/>
      <c r="R1042" s="49"/>
      <c r="S1042" s="49"/>
      <c r="T1042" s="49"/>
      <c r="U1042" s="49"/>
      <c r="V1042" s="49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</row>
    <row r="1043" spans="3:134">
      <c r="C1043"/>
      <c r="D1043"/>
      <c r="E1043"/>
      <c r="F1043"/>
      <c r="G1043" s="28"/>
      <c r="H1043" s="49"/>
      <c r="I1043" s="49"/>
      <c r="J1043" s="49"/>
      <c r="K1043" s="49"/>
      <c r="L1043" s="49"/>
      <c r="M1043" s="49"/>
      <c r="N1043" s="49"/>
      <c r="O1043" s="49"/>
      <c r="P1043" s="49"/>
      <c r="Q1043" s="49"/>
      <c r="R1043" s="49"/>
      <c r="S1043" s="49"/>
      <c r="T1043" s="49"/>
      <c r="U1043" s="49"/>
      <c r="V1043" s="49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</row>
    <row r="1044" spans="3:134">
      <c r="C1044"/>
      <c r="D1044"/>
      <c r="E1044"/>
      <c r="F1044"/>
      <c r="G1044" s="28"/>
      <c r="H1044" s="49"/>
      <c r="I1044" s="49"/>
      <c r="J1044" s="49"/>
      <c r="K1044" s="49"/>
      <c r="L1044" s="49"/>
      <c r="M1044" s="49"/>
      <c r="N1044" s="49"/>
      <c r="O1044" s="49"/>
      <c r="P1044" s="49"/>
      <c r="Q1044" s="49"/>
      <c r="R1044" s="49"/>
      <c r="S1044" s="49"/>
      <c r="T1044" s="49"/>
      <c r="U1044" s="49"/>
      <c r="V1044" s="49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</row>
    <row r="1045" spans="3:134">
      <c r="C1045"/>
      <c r="D1045"/>
      <c r="E1045"/>
      <c r="F1045"/>
      <c r="G1045" s="28"/>
      <c r="H1045" s="49"/>
      <c r="I1045" s="49"/>
      <c r="J1045" s="49"/>
      <c r="K1045" s="49"/>
      <c r="L1045" s="49"/>
      <c r="M1045" s="49"/>
      <c r="N1045" s="49"/>
      <c r="O1045" s="49"/>
      <c r="P1045" s="49"/>
      <c r="Q1045" s="49"/>
      <c r="R1045" s="49"/>
      <c r="S1045" s="49"/>
      <c r="T1045" s="49"/>
      <c r="U1045" s="49"/>
      <c r="V1045" s="49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</row>
    <row r="1046" spans="3:134">
      <c r="C1046"/>
      <c r="D1046"/>
      <c r="E1046"/>
      <c r="F1046"/>
      <c r="G1046" s="28"/>
      <c r="H1046" s="49"/>
      <c r="I1046" s="49"/>
      <c r="J1046" s="49"/>
      <c r="K1046" s="49"/>
      <c r="L1046" s="49"/>
      <c r="M1046" s="49"/>
      <c r="N1046" s="49"/>
      <c r="O1046" s="49"/>
      <c r="P1046" s="49"/>
      <c r="Q1046" s="49"/>
      <c r="R1046" s="49"/>
      <c r="S1046" s="49"/>
      <c r="T1046" s="49"/>
      <c r="U1046" s="49"/>
      <c r="V1046" s="49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</row>
    <row r="1047" spans="3:134">
      <c r="C1047"/>
      <c r="D1047"/>
      <c r="E1047"/>
      <c r="F1047"/>
      <c r="G1047" s="28"/>
      <c r="H1047" s="49"/>
      <c r="I1047" s="49"/>
      <c r="J1047" s="49"/>
      <c r="K1047" s="49"/>
      <c r="L1047" s="49"/>
      <c r="M1047" s="49"/>
      <c r="N1047" s="49"/>
      <c r="O1047" s="49"/>
      <c r="P1047" s="49"/>
      <c r="Q1047" s="49"/>
      <c r="R1047" s="49"/>
      <c r="S1047" s="49"/>
      <c r="T1047" s="49"/>
      <c r="U1047" s="49"/>
      <c r="V1047" s="49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</row>
    <row r="1048" spans="3:134">
      <c r="C1048"/>
      <c r="D1048"/>
      <c r="E1048"/>
      <c r="F1048"/>
      <c r="G1048" s="28"/>
      <c r="H1048" s="49"/>
      <c r="I1048" s="49"/>
      <c r="J1048" s="49"/>
      <c r="K1048" s="49"/>
      <c r="L1048" s="49"/>
      <c r="M1048" s="49"/>
      <c r="N1048" s="49"/>
      <c r="O1048" s="49"/>
      <c r="P1048" s="49"/>
      <c r="Q1048" s="49"/>
      <c r="R1048" s="49"/>
      <c r="S1048" s="49"/>
      <c r="T1048" s="49"/>
      <c r="U1048" s="49"/>
      <c r="V1048" s="49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</row>
    <row r="1049" spans="3:134">
      <c r="C1049"/>
      <c r="D1049"/>
      <c r="E1049"/>
      <c r="F1049"/>
      <c r="G1049" s="28"/>
      <c r="H1049" s="49"/>
      <c r="I1049" s="49"/>
      <c r="J1049" s="49"/>
      <c r="K1049" s="49"/>
      <c r="L1049" s="49"/>
      <c r="M1049" s="49"/>
      <c r="N1049" s="49"/>
      <c r="O1049" s="49"/>
      <c r="P1049" s="49"/>
      <c r="Q1049" s="49"/>
      <c r="R1049" s="49"/>
      <c r="S1049" s="49"/>
      <c r="T1049" s="49"/>
      <c r="U1049" s="49"/>
      <c r="V1049" s="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</row>
    <row r="1050" spans="3:134">
      <c r="C1050"/>
      <c r="D1050"/>
      <c r="E1050"/>
      <c r="F1050"/>
      <c r="G1050" s="28"/>
      <c r="H1050" s="49"/>
      <c r="I1050" s="49"/>
      <c r="J1050" s="49"/>
      <c r="K1050" s="49"/>
      <c r="L1050" s="49"/>
      <c r="M1050" s="49"/>
      <c r="N1050" s="49"/>
      <c r="O1050" s="49"/>
      <c r="P1050" s="49"/>
      <c r="Q1050" s="49"/>
      <c r="R1050" s="49"/>
      <c r="S1050" s="49"/>
      <c r="T1050" s="49"/>
      <c r="U1050" s="49"/>
      <c r="V1050" s="49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</row>
    <row r="1051" spans="3:134">
      <c r="C1051"/>
      <c r="D1051"/>
      <c r="E1051"/>
      <c r="F1051"/>
      <c r="G1051" s="28"/>
      <c r="H1051" s="49"/>
      <c r="I1051" s="49"/>
      <c r="J1051" s="49"/>
      <c r="K1051" s="49"/>
      <c r="L1051" s="49"/>
      <c r="M1051" s="49"/>
      <c r="N1051" s="49"/>
      <c r="O1051" s="49"/>
      <c r="P1051" s="49"/>
      <c r="Q1051" s="49"/>
      <c r="R1051" s="49"/>
      <c r="S1051" s="49"/>
      <c r="T1051" s="49"/>
      <c r="U1051" s="49"/>
      <c r="V1051" s="49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</row>
    <row r="1052" spans="3:134">
      <c r="C1052"/>
      <c r="D1052"/>
      <c r="E1052"/>
      <c r="F1052"/>
      <c r="G1052" s="28"/>
      <c r="H1052" s="49"/>
      <c r="I1052" s="49"/>
      <c r="J1052" s="49"/>
      <c r="K1052" s="49"/>
      <c r="L1052" s="49"/>
      <c r="M1052" s="49"/>
      <c r="N1052" s="49"/>
      <c r="O1052" s="49"/>
      <c r="P1052" s="49"/>
      <c r="Q1052" s="49"/>
      <c r="R1052" s="49"/>
      <c r="S1052" s="49"/>
      <c r="T1052" s="49"/>
      <c r="U1052" s="49"/>
      <c r="V1052" s="49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</row>
    <row r="1053" spans="3:134">
      <c r="C1053"/>
      <c r="D1053"/>
      <c r="E1053"/>
      <c r="F1053"/>
      <c r="G1053" s="28"/>
      <c r="H1053" s="49"/>
      <c r="I1053" s="49"/>
      <c r="J1053" s="49"/>
      <c r="K1053" s="49"/>
      <c r="L1053" s="49"/>
      <c r="M1053" s="49"/>
      <c r="N1053" s="49"/>
      <c r="O1053" s="49"/>
      <c r="P1053" s="49"/>
      <c r="Q1053" s="49"/>
      <c r="R1053" s="49"/>
      <c r="S1053" s="49"/>
      <c r="T1053" s="49"/>
      <c r="U1053" s="49"/>
      <c r="V1053" s="49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</row>
    <row r="1054" spans="3:134">
      <c r="C1054"/>
      <c r="D1054"/>
      <c r="E1054"/>
      <c r="F1054"/>
      <c r="G1054" s="28"/>
      <c r="H1054" s="49"/>
      <c r="I1054" s="49"/>
      <c r="J1054" s="49"/>
      <c r="K1054" s="49"/>
      <c r="L1054" s="49"/>
      <c r="M1054" s="49"/>
      <c r="N1054" s="49"/>
      <c r="O1054" s="49"/>
      <c r="P1054" s="49"/>
      <c r="Q1054" s="49"/>
      <c r="R1054" s="49"/>
      <c r="S1054" s="49"/>
      <c r="T1054" s="49"/>
      <c r="U1054" s="49"/>
      <c r="V1054" s="49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</row>
    <row r="1055" spans="3:134">
      <c r="C1055"/>
      <c r="D1055"/>
      <c r="E1055"/>
      <c r="F1055"/>
      <c r="G1055" s="28"/>
      <c r="H1055" s="49"/>
      <c r="I1055" s="49"/>
      <c r="J1055" s="49"/>
      <c r="K1055" s="49"/>
      <c r="L1055" s="49"/>
      <c r="M1055" s="49"/>
      <c r="N1055" s="49"/>
      <c r="O1055" s="49"/>
      <c r="P1055" s="49"/>
      <c r="Q1055" s="49"/>
      <c r="R1055" s="49"/>
      <c r="S1055" s="49"/>
      <c r="T1055" s="49"/>
      <c r="U1055" s="49"/>
      <c r="V1055" s="49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</row>
    <row r="1056" spans="3:134">
      <c r="C1056"/>
      <c r="D1056"/>
      <c r="E1056"/>
      <c r="F1056"/>
      <c r="G1056" s="28"/>
      <c r="H1056" s="49"/>
      <c r="I1056" s="49"/>
      <c r="J1056" s="49"/>
      <c r="K1056" s="49"/>
      <c r="L1056" s="49"/>
      <c r="M1056" s="49"/>
      <c r="N1056" s="49"/>
      <c r="O1056" s="49"/>
      <c r="P1056" s="49"/>
      <c r="Q1056" s="49"/>
      <c r="R1056" s="49"/>
      <c r="S1056" s="49"/>
      <c r="T1056" s="49"/>
      <c r="U1056" s="49"/>
      <c r="V1056" s="49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</row>
    <row r="1057" spans="3:134">
      <c r="C1057"/>
      <c r="D1057"/>
      <c r="E1057"/>
      <c r="F1057"/>
      <c r="G1057" s="28"/>
      <c r="H1057" s="49"/>
      <c r="I1057" s="49"/>
      <c r="J1057" s="49"/>
      <c r="K1057" s="49"/>
      <c r="L1057" s="49"/>
      <c r="M1057" s="49"/>
      <c r="N1057" s="49"/>
      <c r="O1057" s="49"/>
      <c r="P1057" s="49"/>
      <c r="Q1057" s="49"/>
      <c r="R1057" s="49"/>
      <c r="S1057" s="49"/>
      <c r="T1057" s="49"/>
      <c r="U1057" s="49"/>
      <c r="V1057" s="49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</row>
    <row r="1058" spans="3:134">
      <c r="C1058"/>
      <c r="D1058"/>
      <c r="E1058"/>
      <c r="F1058"/>
      <c r="G1058" s="28"/>
      <c r="H1058" s="49"/>
      <c r="I1058" s="49"/>
      <c r="J1058" s="49"/>
      <c r="K1058" s="49"/>
      <c r="L1058" s="49"/>
      <c r="M1058" s="49"/>
      <c r="N1058" s="49"/>
      <c r="O1058" s="49"/>
      <c r="P1058" s="49"/>
      <c r="Q1058" s="49"/>
      <c r="R1058" s="49"/>
      <c r="S1058" s="49"/>
      <c r="T1058" s="49"/>
      <c r="U1058" s="49"/>
      <c r="V1058" s="49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</row>
    <row r="1059" spans="3:134">
      <c r="C1059"/>
      <c r="D1059"/>
      <c r="E1059"/>
      <c r="F1059"/>
      <c r="G1059" s="28"/>
      <c r="H1059" s="49"/>
      <c r="I1059" s="49"/>
      <c r="J1059" s="49"/>
      <c r="K1059" s="49"/>
      <c r="L1059" s="49"/>
      <c r="M1059" s="49"/>
      <c r="N1059" s="49"/>
      <c r="O1059" s="49"/>
      <c r="P1059" s="49"/>
      <c r="Q1059" s="49"/>
      <c r="R1059" s="49"/>
      <c r="S1059" s="49"/>
      <c r="T1059" s="49"/>
      <c r="U1059" s="49"/>
      <c r="V1059" s="4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</row>
    <row r="1060" spans="3:134">
      <c r="C1060"/>
      <c r="D1060"/>
      <c r="E1060"/>
      <c r="F1060"/>
      <c r="G1060" s="28"/>
      <c r="H1060" s="49"/>
      <c r="I1060" s="49"/>
      <c r="J1060" s="49"/>
      <c r="K1060" s="49"/>
      <c r="L1060" s="49"/>
      <c r="M1060" s="49"/>
      <c r="N1060" s="49"/>
      <c r="O1060" s="49"/>
      <c r="P1060" s="49"/>
      <c r="Q1060" s="49"/>
      <c r="R1060" s="49"/>
      <c r="S1060" s="49"/>
      <c r="T1060" s="49"/>
      <c r="U1060" s="49"/>
      <c r="V1060" s="49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</row>
    <row r="1061" spans="3:134">
      <c r="C1061"/>
      <c r="D1061"/>
      <c r="E1061"/>
      <c r="F1061"/>
      <c r="G1061" s="28"/>
      <c r="H1061" s="49"/>
      <c r="I1061" s="49"/>
      <c r="J1061" s="49"/>
      <c r="K1061" s="49"/>
      <c r="L1061" s="49"/>
      <c r="M1061" s="49"/>
      <c r="N1061" s="49"/>
      <c r="O1061" s="49"/>
      <c r="P1061" s="49"/>
      <c r="Q1061" s="49"/>
      <c r="R1061" s="49"/>
      <c r="S1061" s="49"/>
      <c r="T1061" s="49"/>
      <c r="U1061" s="49"/>
      <c r="V1061" s="49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</row>
    <row r="1062" spans="3:134">
      <c r="C1062"/>
      <c r="D1062"/>
      <c r="E1062"/>
      <c r="F1062"/>
      <c r="G1062" s="28"/>
      <c r="H1062" s="49"/>
      <c r="I1062" s="49"/>
      <c r="J1062" s="49"/>
      <c r="K1062" s="49"/>
      <c r="L1062" s="49"/>
      <c r="M1062" s="49"/>
      <c r="N1062" s="49"/>
      <c r="O1062" s="49"/>
      <c r="P1062" s="49"/>
      <c r="Q1062" s="49"/>
      <c r="R1062" s="49"/>
      <c r="S1062" s="49"/>
      <c r="T1062" s="49"/>
      <c r="U1062" s="49"/>
      <c r="V1062" s="49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</row>
    <row r="1063" spans="3:134">
      <c r="C1063"/>
      <c r="D1063"/>
      <c r="E1063"/>
      <c r="F1063"/>
      <c r="G1063" s="28"/>
      <c r="H1063" s="49"/>
      <c r="I1063" s="49"/>
      <c r="J1063" s="49"/>
      <c r="K1063" s="49"/>
      <c r="L1063" s="49"/>
      <c r="M1063" s="49"/>
      <c r="N1063" s="49"/>
      <c r="O1063" s="49"/>
      <c r="P1063" s="49"/>
      <c r="Q1063" s="49"/>
      <c r="R1063" s="49"/>
      <c r="S1063" s="49"/>
      <c r="T1063" s="49"/>
      <c r="U1063" s="49"/>
      <c r="V1063" s="49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</row>
    <row r="1064" spans="3:134">
      <c r="C1064"/>
      <c r="D1064"/>
      <c r="E1064"/>
      <c r="F1064"/>
      <c r="G1064" s="28"/>
      <c r="H1064" s="49"/>
      <c r="I1064" s="49"/>
      <c r="J1064" s="49"/>
      <c r="K1064" s="49"/>
      <c r="L1064" s="49"/>
      <c r="M1064" s="49"/>
      <c r="N1064" s="49"/>
      <c r="O1064" s="49"/>
      <c r="P1064" s="49"/>
      <c r="Q1064" s="49"/>
      <c r="R1064" s="49"/>
      <c r="S1064" s="49"/>
      <c r="T1064" s="49"/>
      <c r="U1064" s="49"/>
      <c r="V1064" s="49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</row>
    <row r="1065" spans="3:134">
      <c r="C1065"/>
      <c r="D1065"/>
      <c r="E1065"/>
      <c r="F1065"/>
      <c r="G1065" s="28"/>
      <c r="H1065" s="49"/>
      <c r="I1065" s="49"/>
      <c r="J1065" s="49"/>
      <c r="K1065" s="49"/>
      <c r="L1065" s="49"/>
      <c r="M1065" s="49"/>
      <c r="N1065" s="49"/>
      <c r="O1065" s="49"/>
      <c r="P1065" s="49"/>
      <c r="Q1065" s="49"/>
      <c r="R1065" s="49"/>
      <c r="S1065" s="49"/>
      <c r="T1065" s="49"/>
      <c r="U1065" s="49"/>
      <c r="V1065" s="49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</row>
    <row r="1066" spans="3:134">
      <c r="C1066"/>
      <c r="D1066"/>
      <c r="E1066"/>
      <c r="F1066"/>
      <c r="G1066" s="28"/>
      <c r="H1066" s="49"/>
      <c r="I1066" s="49"/>
      <c r="J1066" s="49"/>
      <c r="K1066" s="49"/>
      <c r="L1066" s="49"/>
      <c r="M1066" s="49"/>
      <c r="N1066" s="49"/>
      <c r="O1066" s="49"/>
      <c r="P1066" s="49"/>
      <c r="Q1066" s="49"/>
      <c r="R1066" s="49"/>
      <c r="S1066" s="49"/>
      <c r="T1066" s="49"/>
      <c r="U1066" s="49"/>
      <c r="V1066" s="49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</row>
    <row r="1067" spans="3:134">
      <c r="C1067"/>
      <c r="D1067"/>
      <c r="E1067"/>
      <c r="F1067"/>
      <c r="G1067" s="28"/>
      <c r="H1067" s="49"/>
      <c r="I1067" s="49"/>
      <c r="J1067" s="49"/>
      <c r="K1067" s="49"/>
      <c r="L1067" s="49"/>
      <c r="M1067" s="49"/>
      <c r="N1067" s="49"/>
      <c r="O1067" s="49"/>
      <c r="P1067" s="49"/>
      <c r="Q1067" s="49"/>
      <c r="R1067" s="49"/>
      <c r="S1067" s="49"/>
      <c r="T1067" s="49"/>
      <c r="U1067" s="49"/>
      <c r="V1067" s="49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</row>
    <row r="1068" spans="3:134">
      <c r="C1068"/>
      <c r="D1068"/>
      <c r="E1068"/>
      <c r="F1068"/>
      <c r="G1068" s="28"/>
      <c r="H1068" s="49"/>
      <c r="I1068" s="49"/>
      <c r="J1068" s="49"/>
      <c r="K1068" s="49"/>
      <c r="L1068" s="49"/>
      <c r="M1068" s="49"/>
      <c r="N1068" s="49"/>
      <c r="O1068" s="49"/>
      <c r="P1068" s="49"/>
      <c r="Q1068" s="49"/>
      <c r="R1068" s="49"/>
      <c r="S1068" s="49"/>
      <c r="T1068" s="49"/>
      <c r="U1068" s="49"/>
      <c r="V1068" s="49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</row>
    <row r="1069" spans="3:134">
      <c r="C1069"/>
      <c r="D1069"/>
      <c r="E1069"/>
      <c r="F1069"/>
      <c r="G1069" s="28"/>
      <c r="H1069" s="49"/>
      <c r="I1069" s="49"/>
      <c r="J1069" s="49"/>
      <c r="K1069" s="49"/>
      <c r="L1069" s="49"/>
      <c r="M1069" s="49"/>
      <c r="N1069" s="49"/>
      <c r="O1069" s="49"/>
      <c r="P1069" s="49"/>
      <c r="Q1069" s="49"/>
      <c r="R1069" s="49"/>
      <c r="S1069" s="49"/>
      <c r="T1069" s="49"/>
      <c r="U1069" s="49"/>
      <c r="V1069" s="4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</row>
    <row r="1070" spans="3:134">
      <c r="C1070"/>
      <c r="D1070"/>
      <c r="E1070"/>
      <c r="F1070"/>
      <c r="G1070" s="28"/>
      <c r="H1070" s="49"/>
      <c r="I1070" s="49"/>
      <c r="J1070" s="49"/>
      <c r="K1070" s="49"/>
      <c r="L1070" s="49"/>
      <c r="M1070" s="49"/>
      <c r="N1070" s="49"/>
      <c r="O1070" s="49"/>
      <c r="P1070" s="49"/>
      <c r="Q1070" s="49"/>
      <c r="R1070" s="49"/>
      <c r="S1070" s="49"/>
      <c r="T1070" s="49"/>
      <c r="U1070" s="49"/>
      <c r="V1070" s="49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</row>
    <row r="1071" spans="3:134">
      <c r="C1071"/>
      <c r="D1071"/>
      <c r="E1071"/>
      <c r="F1071"/>
      <c r="G1071" s="28"/>
      <c r="H1071" s="49"/>
      <c r="I1071" s="49"/>
      <c r="J1071" s="49"/>
      <c r="K1071" s="49"/>
      <c r="L1071" s="49"/>
      <c r="M1071" s="49"/>
      <c r="N1071" s="49"/>
      <c r="O1071" s="49"/>
      <c r="P1071" s="49"/>
      <c r="Q1071" s="49"/>
      <c r="R1071" s="49"/>
      <c r="S1071" s="49"/>
      <c r="T1071" s="49"/>
      <c r="U1071" s="49"/>
      <c r="V1071" s="49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</row>
    <row r="1072" spans="3:134">
      <c r="C1072"/>
      <c r="D1072"/>
      <c r="E1072"/>
      <c r="F1072"/>
      <c r="G1072" s="28"/>
      <c r="H1072" s="49"/>
      <c r="I1072" s="49"/>
      <c r="J1072" s="49"/>
      <c r="K1072" s="49"/>
      <c r="L1072" s="49"/>
      <c r="M1072" s="49"/>
      <c r="N1072" s="49"/>
      <c r="O1072" s="49"/>
      <c r="P1072" s="49"/>
      <c r="Q1072" s="49"/>
      <c r="R1072" s="49"/>
      <c r="S1072" s="49"/>
      <c r="T1072" s="49"/>
      <c r="U1072" s="49"/>
      <c r="V1072" s="49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</row>
    <row r="1073" spans="3:134">
      <c r="C1073"/>
      <c r="D1073"/>
      <c r="E1073"/>
      <c r="F1073"/>
      <c r="G1073" s="28"/>
      <c r="H1073" s="49"/>
      <c r="I1073" s="49"/>
      <c r="J1073" s="49"/>
      <c r="K1073" s="49"/>
      <c r="L1073" s="49"/>
      <c r="M1073" s="49"/>
      <c r="N1073" s="49"/>
      <c r="O1073" s="49"/>
      <c r="P1073" s="49"/>
      <c r="Q1073" s="49"/>
      <c r="R1073" s="49"/>
      <c r="S1073" s="49"/>
      <c r="T1073" s="49"/>
      <c r="U1073" s="49"/>
      <c r="V1073" s="49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</row>
    <row r="1074" spans="3:134">
      <c r="C1074"/>
      <c r="D1074"/>
      <c r="E1074"/>
      <c r="F1074"/>
      <c r="G1074" s="28"/>
      <c r="H1074" s="49"/>
      <c r="I1074" s="49"/>
      <c r="J1074" s="49"/>
      <c r="K1074" s="49"/>
      <c r="L1074" s="49"/>
      <c r="M1074" s="49"/>
      <c r="N1074" s="49"/>
      <c r="O1074" s="49"/>
      <c r="P1074" s="49"/>
      <c r="Q1074" s="49"/>
      <c r="R1074" s="49"/>
      <c r="S1074" s="49"/>
      <c r="T1074" s="49"/>
      <c r="U1074" s="49"/>
      <c r="V1074" s="49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</row>
    <row r="1075" spans="3:134">
      <c r="C1075"/>
      <c r="D1075"/>
      <c r="E1075"/>
      <c r="F1075"/>
      <c r="G1075" s="28"/>
      <c r="H1075" s="49"/>
      <c r="I1075" s="49"/>
      <c r="J1075" s="49"/>
      <c r="K1075" s="49"/>
      <c r="L1075" s="49"/>
      <c r="M1075" s="49"/>
      <c r="N1075" s="49"/>
      <c r="O1075" s="49"/>
      <c r="P1075" s="49"/>
      <c r="Q1075" s="49"/>
      <c r="R1075" s="49"/>
      <c r="S1075" s="49"/>
      <c r="T1075" s="49"/>
      <c r="U1075" s="49"/>
      <c r="V1075" s="49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</row>
    <row r="1076" spans="3:134">
      <c r="C1076"/>
      <c r="D1076"/>
      <c r="E1076"/>
      <c r="F1076"/>
      <c r="G1076" s="28"/>
      <c r="H1076" s="49"/>
      <c r="I1076" s="49"/>
      <c r="J1076" s="49"/>
      <c r="K1076" s="49"/>
      <c r="L1076" s="49"/>
      <c r="M1076" s="49"/>
      <c r="N1076" s="49"/>
      <c r="O1076" s="49"/>
      <c r="P1076" s="49"/>
      <c r="Q1076" s="49"/>
      <c r="R1076" s="49"/>
      <c r="S1076" s="49"/>
      <c r="T1076" s="49"/>
      <c r="U1076" s="49"/>
      <c r="V1076" s="49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</row>
    <row r="1077" spans="3:134">
      <c r="C1077"/>
      <c r="D1077"/>
      <c r="E1077"/>
      <c r="F1077"/>
      <c r="G1077" s="28"/>
      <c r="H1077" s="49"/>
      <c r="I1077" s="49"/>
      <c r="J1077" s="49"/>
      <c r="K1077" s="49"/>
      <c r="L1077" s="49"/>
      <c r="M1077" s="49"/>
      <c r="N1077" s="49"/>
      <c r="O1077" s="49"/>
      <c r="P1077" s="49"/>
      <c r="Q1077" s="49"/>
      <c r="R1077" s="49"/>
      <c r="S1077" s="49"/>
      <c r="T1077" s="49"/>
      <c r="U1077" s="49"/>
      <c r="V1077" s="49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</row>
    <row r="1078" spans="3:134">
      <c r="C1078"/>
      <c r="D1078"/>
      <c r="E1078"/>
      <c r="F1078"/>
      <c r="G1078" s="28"/>
      <c r="H1078" s="49"/>
      <c r="I1078" s="49"/>
      <c r="J1078" s="49"/>
      <c r="K1078" s="49"/>
      <c r="L1078" s="49"/>
      <c r="M1078" s="49"/>
      <c r="N1078" s="49"/>
      <c r="O1078" s="49"/>
      <c r="P1078" s="49"/>
      <c r="Q1078" s="49"/>
      <c r="R1078" s="49"/>
      <c r="S1078" s="49"/>
      <c r="T1078" s="49"/>
      <c r="U1078" s="49"/>
      <c r="V1078" s="49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</row>
    <row r="1079" spans="3:134">
      <c r="C1079"/>
      <c r="D1079"/>
      <c r="E1079"/>
      <c r="F1079"/>
      <c r="G1079" s="28"/>
      <c r="H1079" s="49"/>
      <c r="I1079" s="49"/>
      <c r="J1079" s="49"/>
      <c r="K1079" s="49"/>
      <c r="L1079" s="49"/>
      <c r="M1079" s="49"/>
      <c r="N1079" s="49"/>
      <c r="O1079" s="49"/>
      <c r="P1079" s="49"/>
      <c r="Q1079" s="49"/>
      <c r="R1079" s="49"/>
      <c r="S1079" s="49"/>
      <c r="T1079" s="49"/>
      <c r="U1079" s="49"/>
      <c r="V1079" s="4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</row>
    <row r="1080" spans="3:134">
      <c r="C1080"/>
      <c r="D1080"/>
      <c r="E1080"/>
      <c r="F1080"/>
      <c r="G1080" s="28"/>
      <c r="H1080" s="49"/>
      <c r="I1080" s="49"/>
      <c r="J1080" s="49"/>
      <c r="K1080" s="49"/>
      <c r="L1080" s="49"/>
      <c r="M1080" s="49"/>
      <c r="N1080" s="49"/>
      <c r="O1080" s="49"/>
      <c r="P1080" s="49"/>
      <c r="Q1080" s="49"/>
      <c r="R1080" s="49"/>
      <c r="S1080" s="49"/>
      <c r="T1080" s="49"/>
      <c r="U1080" s="49"/>
      <c r="V1080" s="49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</row>
    <row r="1081" spans="3:134">
      <c r="C1081"/>
      <c r="D1081"/>
      <c r="E1081"/>
      <c r="F1081"/>
      <c r="G1081" s="28"/>
      <c r="H1081" s="49"/>
      <c r="I1081" s="49"/>
      <c r="J1081" s="49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  <c r="V1081" s="49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</row>
    <row r="1082" spans="3:134">
      <c r="C1082"/>
      <c r="D1082"/>
      <c r="E1082"/>
      <c r="F1082"/>
      <c r="G1082" s="28"/>
      <c r="H1082" s="49"/>
      <c r="I1082" s="49"/>
      <c r="J1082" s="49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  <c r="V1082" s="49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</row>
    <row r="1083" spans="3:134">
      <c r="C1083"/>
      <c r="D1083"/>
      <c r="E1083"/>
      <c r="F1083"/>
      <c r="G1083" s="28"/>
      <c r="H1083" s="49"/>
      <c r="I1083" s="49"/>
      <c r="J1083" s="49"/>
      <c r="K1083" s="49"/>
      <c r="L1083" s="49"/>
      <c r="M1083" s="49"/>
      <c r="N1083" s="49"/>
      <c r="O1083" s="49"/>
      <c r="P1083" s="49"/>
      <c r="Q1083" s="49"/>
      <c r="R1083" s="49"/>
      <c r="S1083" s="49"/>
      <c r="T1083" s="49"/>
      <c r="U1083" s="49"/>
      <c r="V1083" s="49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</row>
    <row r="1084" spans="3:134">
      <c r="C1084"/>
      <c r="D1084"/>
      <c r="E1084"/>
      <c r="F1084"/>
      <c r="G1084" s="28"/>
      <c r="H1084" s="49"/>
      <c r="I1084" s="49"/>
      <c r="J1084" s="49"/>
      <c r="K1084" s="49"/>
      <c r="L1084" s="49"/>
      <c r="M1084" s="49"/>
      <c r="N1084" s="49"/>
      <c r="O1084" s="49"/>
      <c r="P1084" s="49"/>
      <c r="Q1084" s="49"/>
      <c r="R1084" s="49"/>
      <c r="S1084" s="49"/>
      <c r="T1084" s="49"/>
      <c r="U1084" s="49"/>
      <c r="V1084" s="49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</row>
    <row r="1085" spans="3:134">
      <c r="C1085"/>
      <c r="D1085"/>
      <c r="E1085"/>
      <c r="F1085"/>
      <c r="G1085" s="28"/>
      <c r="H1085" s="49"/>
      <c r="I1085" s="49"/>
      <c r="J1085" s="49"/>
      <c r="K1085" s="49"/>
      <c r="L1085" s="49"/>
      <c r="M1085" s="49"/>
      <c r="N1085" s="49"/>
      <c r="O1085" s="49"/>
      <c r="P1085" s="49"/>
      <c r="Q1085" s="49"/>
      <c r="R1085" s="49"/>
      <c r="S1085" s="49"/>
      <c r="T1085" s="49"/>
      <c r="U1085" s="49"/>
      <c r="V1085" s="49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</row>
    <row r="1086" spans="3:134">
      <c r="C1086"/>
      <c r="D1086"/>
      <c r="E1086"/>
      <c r="F1086"/>
      <c r="G1086" s="28"/>
      <c r="H1086" s="49"/>
      <c r="I1086" s="49"/>
      <c r="J1086" s="49"/>
      <c r="K1086" s="49"/>
      <c r="L1086" s="49"/>
      <c r="M1086" s="49"/>
      <c r="N1086" s="49"/>
      <c r="O1086" s="49"/>
      <c r="P1086" s="49"/>
      <c r="Q1086" s="49"/>
      <c r="R1086" s="49"/>
      <c r="S1086" s="49"/>
      <c r="T1086" s="49"/>
      <c r="U1086" s="49"/>
      <c r="V1086" s="49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</row>
    <row r="1087" spans="3:134">
      <c r="C1087"/>
      <c r="D1087"/>
      <c r="E1087"/>
      <c r="F1087"/>
      <c r="G1087" s="28"/>
      <c r="H1087" s="49"/>
      <c r="I1087" s="49"/>
      <c r="J1087" s="49"/>
      <c r="K1087" s="49"/>
      <c r="L1087" s="49"/>
      <c r="M1087" s="49"/>
      <c r="N1087" s="49"/>
      <c r="O1087" s="49"/>
      <c r="P1087" s="49"/>
      <c r="Q1087" s="49"/>
      <c r="R1087" s="49"/>
      <c r="S1087" s="49"/>
      <c r="T1087" s="49"/>
      <c r="U1087" s="49"/>
      <c r="V1087" s="49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</row>
    <row r="1088" spans="3:134">
      <c r="C1088"/>
      <c r="D1088"/>
      <c r="E1088"/>
      <c r="F1088"/>
      <c r="G1088" s="28"/>
      <c r="H1088" s="49"/>
      <c r="I1088" s="49"/>
      <c r="J1088" s="49"/>
      <c r="K1088" s="49"/>
      <c r="L1088" s="49"/>
      <c r="M1088" s="49"/>
      <c r="N1088" s="49"/>
      <c r="O1088" s="49"/>
      <c r="P1088" s="49"/>
      <c r="Q1088" s="49"/>
      <c r="R1088" s="49"/>
      <c r="S1088" s="49"/>
      <c r="T1088" s="49"/>
      <c r="U1088" s="49"/>
      <c r="V1088" s="49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</row>
    <row r="1089" spans="3:134">
      <c r="C1089"/>
      <c r="D1089"/>
      <c r="E1089"/>
      <c r="F1089"/>
      <c r="G1089" s="28"/>
      <c r="H1089" s="49"/>
      <c r="I1089" s="49"/>
      <c r="J1089" s="49"/>
      <c r="K1089" s="49"/>
      <c r="L1089" s="49"/>
      <c r="M1089" s="49"/>
      <c r="N1089" s="49"/>
      <c r="O1089" s="49"/>
      <c r="P1089" s="49"/>
      <c r="Q1089" s="49"/>
      <c r="R1089" s="49"/>
      <c r="S1089" s="49"/>
      <c r="T1089" s="49"/>
      <c r="U1089" s="49"/>
      <c r="V1089" s="4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</row>
    <row r="1090" spans="3:134">
      <c r="C1090"/>
      <c r="D1090"/>
      <c r="E1090"/>
      <c r="F1090"/>
      <c r="G1090" s="28"/>
      <c r="H1090" s="49"/>
      <c r="I1090" s="49"/>
      <c r="J1090" s="49"/>
      <c r="K1090" s="49"/>
      <c r="L1090" s="49"/>
      <c r="M1090" s="49"/>
      <c r="N1090" s="49"/>
      <c r="O1090" s="49"/>
      <c r="P1090" s="49"/>
      <c r="Q1090" s="49"/>
      <c r="R1090" s="49"/>
      <c r="S1090" s="49"/>
      <c r="T1090" s="49"/>
      <c r="U1090" s="49"/>
      <c r="V1090" s="49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</row>
    <row r="1091" spans="3:134">
      <c r="C1091"/>
      <c r="D1091"/>
      <c r="E1091"/>
      <c r="F1091"/>
      <c r="G1091" s="28"/>
      <c r="H1091" s="49"/>
      <c r="I1091" s="49"/>
      <c r="J1091" s="49"/>
      <c r="K1091" s="49"/>
      <c r="L1091" s="49"/>
      <c r="M1091" s="49"/>
      <c r="N1091" s="49"/>
      <c r="O1091" s="49"/>
      <c r="P1091" s="49"/>
      <c r="Q1091" s="49"/>
      <c r="R1091" s="49"/>
      <c r="S1091" s="49"/>
      <c r="T1091" s="49"/>
      <c r="U1091" s="49"/>
      <c r="V1091" s="49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</row>
    <row r="1092" spans="3:134">
      <c r="C1092"/>
      <c r="D1092"/>
      <c r="E1092"/>
      <c r="F1092"/>
      <c r="G1092" s="28"/>
      <c r="H1092" s="49"/>
      <c r="I1092" s="49"/>
      <c r="J1092" s="49"/>
      <c r="K1092" s="49"/>
      <c r="L1092" s="49"/>
      <c r="M1092" s="49"/>
      <c r="N1092" s="49"/>
      <c r="O1092" s="49"/>
      <c r="P1092" s="49"/>
      <c r="Q1092" s="49"/>
      <c r="R1092" s="49"/>
      <c r="S1092" s="49"/>
      <c r="T1092" s="49"/>
      <c r="U1092" s="49"/>
      <c r="V1092" s="49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</row>
    <row r="1093" spans="3:134">
      <c r="C1093"/>
      <c r="D1093"/>
      <c r="E1093"/>
      <c r="F1093"/>
      <c r="G1093" s="28"/>
      <c r="H1093" s="49"/>
      <c r="I1093" s="49"/>
      <c r="J1093" s="49"/>
      <c r="K1093" s="49"/>
      <c r="L1093" s="49"/>
      <c r="M1093" s="49"/>
      <c r="N1093" s="49"/>
      <c r="O1093" s="49"/>
      <c r="P1093" s="49"/>
      <c r="Q1093" s="49"/>
      <c r="R1093" s="49"/>
      <c r="S1093" s="49"/>
      <c r="T1093" s="49"/>
      <c r="U1093" s="49"/>
      <c r="V1093" s="49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</row>
    <row r="1094" spans="3:134">
      <c r="C1094"/>
      <c r="D1094"/>
      <c r="E1094"/>
      <c r="F1094"/>
      <c r="G1094" s="28"/>
      <c r="H1094" s="49"/>
      <c r="I1094" s="49"/>
      <c r="J1094" s="49"/>
      <c r="K1094" s="49"/>
      <c r="L1094" s="49"/>
      <c r="M1094" s="49"/>
      <c r="N1094" s="49"/>
      <c r="O1094" s="49"/>
      <c r="P1094" s="49"/>
      <c r="Q1094" s="49"/>
      <c r="R1094" s="49"/>
      <c r="S1094" s="49"/>
      <c r="T1094" s="49"/>
      <c r="U1094" s="49"/>
      <c r="V1094" s="49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</row>
    <row r="1095" spans="3:134">
      <c r="C1095"/>
      <c r="D1095"/>
      <c r="E1095"/>
      <c r="F1095"/>
      <c r="G1095" s="28"/>
      <c r="H1095" s="49"/>
      <c r="I1095" s="49"/>
      <c r="J1095" s="49"/>
      <c r="K1095" s="49"/>
      <c r="L1095" s="49"/>
      <c r="M1095" s="49"/>
      <c r="N1095" s="49"/>
      <c r="O1095" s="49"/>
      <c r="P1095" s="49"/>
      <c r="Q1095" s="49"/>
      <c r="R1095" s="49"/>
      <c r="S1095" s="49"/>
      <c r="T1095" s="49"/>
      <c r="U1095" s="49"/>
      <c r="V1095" s="49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</row>
    <row r="1096" spans="3:134">
      <c r="C1096"/>
      <c r="D1096"/>
      <c r="E1096"/>
      <c r="F1096"/>
      <c r="G1096" s="28"/>
      <c r="H1096" s="49"/>
      <c r="I1096" s="49"/>
      <c r="J1096" s="49"/>
      <c r="K1096" s="49"/>
      <c r="L1096" s="49"/>
      <c r="M1096" s="49"/>
      <c r="N1096" s="49"/>
      <c r="O1096" s="49"/>
      <c r="P1096" s="49"/>
      <c r="Q1096" s="49"/>
      <c r="R1096" s="49"/>
      <c r="S1096" s="49"/>
      <c r="T1096" s="49"/>
      <c r="U1096" s="49"/>
      <c r="V1096" s="49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</row>
    <row r="1097" spans="3:134">
      <c r="C1097"/>
      <c r="D1097"/>
      <c r="E1097"/>
      <c r="F1097"/>
      <c r="G1097" s="28"/>
      <c r="H1097" s="49"/>
      <c r="I1097" s="49"/>
      <c r="J1097" s="49"/>
      <c r="K1097" s="49"/>
      <c r="L1097" s="49"/>
      <c r="M1097" s="49"/>
      <c r="N1097" s="49"/>
      <c r="O1097" s="49"/>
      <c r="P1097" s="49"/>
      <c r="Q1097" s="49"/>
      <c r="R1097" s="49"/>
      <c r="S1097" s="49"/>
      <c r="T1097" s="49"/>
      <c r="U1097" s="49"/>
      <c r="V1097" s="49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</row>
    <row r="1098" spans="3:134">
      <c r="C1098"/>
      <c r="D1098"/>
      <c r="E1098"/>
      <c r="F1098"/>
      <c r="G1098" s="28"/>
      <c r="H1098" s="49"/>
      <c r="I1098" s="49"/>
      <c r="J1098" s="49"/>
      <c r="K1098" s="49"/>
      <c r="L1098" s="49"/>
      <c r="M1098" s="49"/>
      <c r="N1098" s="49"/>
      <c r="O1098" s="49"/>
      <c r="P1098" s="49"/>
      <c r="Q1098" s="49"/>
      <c r="R1098" s="49"/>
      <c r="S1098" s="49"/>
      <c r="T1098" s="49"/>
      <c r="U1098" s="49"/>
      <c r="V1098" s="49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</row>
    <row r="1099" spans="3:134">
      <c r="C1099"/>
      <c r="D1099"/>
      <c r="E1099"/>
      <c r="F1099"/>
      <c r="G1099" s="28"/>
      <c r="H1099" s="49"/>
      <c r="I1099" s="49"/>
      <c r="J1099" s="49"/>
      <c r="K1099" s="49"/>
      <c r="L1099" s="49"/>
      <c r="M1099" s="49"/>
      <c r="N1099" s="49"/>
      <c r="O1099" s="49"/>
      <c r="P1099" s="49"/>
      <c r="Q1099" s="49"/>
      <c r="R1099" s="49"/>
      <c r="S1099" s="49"/>
      <c r="T1099" s="49"/>
      <c r="U1099" s="49"/>
      <c r="V1099" s="4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</row>
    <row r="1100" spans="3:134">
      <c r="C1100"/>
      <c r="D1100"/>
      <c r="E1100"/>
      <c r="F1100"/>
      <c r="G1100" s="28"/>
      <c r="H1100" s="49"/>
      <c r="I1100" s="49"/>
      <c r="J1100" s="49"/>
      <c r="K1100" s="49"/>
      <c r="L1100" s="49"/>
      <c r="M1100" s="49"/>
      <c r="N1100" s="49"/>
      <c r="O1100" s="49"/>
      <c r="P1100" s="49"/>
      <c r="Q1100" s="49"/>
      <c r="R1100" s="49"/>
      <c r="S1100" s="49"/>
      <c r="T1100" s="49"/>
      <c r="U1100" s="49"/>
      <c r="V1100" s="49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</row>
    <row r="1101" spans="3:134">
      <c r="C1101"/>
      <c r="D1101"/>
      <c r="E1101"/>
      <c r="F1101"/>
      <c r="G1101" s="28"/>
      <c r="H1101" s="49"/>
      <c r="I1101" s="49"/>
      <c r="J1101" s="49"/>
      <c r="K1101" s="49"/>
      <c r="L1101" s="49"/>
      <c r="M1101" s="49"/>
      <c r="N1101" s="49"/>
      <c r="O1101" s="49"/>
      <c r="P1101" s="49"/>
      <c r="Q1101" s="49"/>
      <c r="R1101" s="49"/>
      <c r="S1101" s="49"/>
      <c r="T1101" s="49"/>
      <c r="U1101" s="49"/>
      <c r="V1101" s="49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</row>
    <row r="1102" spans="3:134">
      <c r="C1102"/>
      <c r="D1102"/>
      <c r="E1102"/>
      <c r="F1102"/>
      <c r="G1102" s="28"/>
      <c r="H1102" s="49"/>
      <c r="I1102" s="49"/>
      <c r="J1102" s="49"/>
      <c r="K1102" s="49"/>
      <c r="L1102" s="49"/>
      <c r="M1102" s="49"/>
      <c r="N1102" s="49"/>
      <c r="O1102" s="49"/>
      <c r="P1102" s="49"/>
      <c r="Q1102" s="49"/>
      <c r="R1102" s="49"/>
      <c r="S1102" s="49"/>
      <c r="T1102" s="49"/>
      <c r="U1102" s="49"/>
      <c r="V1102" s="49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</row>
    <row r="1103" spans="3:134">
      <c r="C1103"/>
      <c r="D1103"/>
      <c r="E1103"/>
      <c r="F1103"/>
      <c r="G1103" s="28"/>
      <c r="H1103" s="49"/>
      <c r="I1103" s="49"/>
      <c r="J1103" s="49"/>
      <c r="K1103" s="49"/>
      <c r="L1103" s="49"/>
      <c r="M1103" s="49"/>
      <c r="N1103" s="49"/>
      <c r="O1103" s="49"/>
      <c r="P1103" s="49"/>
      <c r="Q1103" s="49"/>
      <c r="R1103" s="49"/>
      <c r="S1103" s="49"/>
      <c r="T1103" s="49"/>
      <c r="U1103" s="49"/>
      <c r="V1103" s="49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</row>
    <row r="1104" spans="3:134">
      <c r="C1104"/>
      <c r="D1104"/>
      <c r="E1104"/>
      <c r="F1104"/>
      <c r="G1104" s="28"/>
      <c r="H1104" s="49"/>
      <c r="I1104" s="49"/>
      <c r="J1104" s="49"/>
      <c r="K1104" s="49"/>
      <c r="L1104" s="49"/>
      <c r="M1104" s="49"/>
      <c r="N1104" s="49"/>
      <c r="O1104" s="49"/>
      <c r="P1104" s="49"/>
      <c r="Q1104" s="49"/>
      <c r="R1104" s="49"/>
      <c r="S1104" s="49"/>
      <c r="T1104" s="49"/>
      <c r="U1104" s="49"/>
      <c r="V1104" s="49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</row>
    <row r="1105" spans="3:134">
      <c r="C1105"/>
      <c r="D1105"/>
      <c r="E1105"/>
      <c r="F1105"/>
      <c r="G1105" s="28"/>
      <c r="H1105" s="49"/>
      <c r="I1105" s="49"/>
      <c r="J1105" s="49"/>
      <c r="K1105" s="49"/>
      <c r="L1105" s="49"/>
      <c r="M1105" s="49"/>
      <c r="N1105" s="49"/>
      <c r="O1105" s="49"/>
      <c r="P1105" s="49"/>
      <c r="Q1105" s="49"/>
      <c r="R1105" s="49"/>
      <c r="S1105" s="49"/>
      <c r="T1105" s="49"/>
      <c r="U1105" s="49"/>
      <c r="V1105" s="49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</row>
    <row r="1106" spans="3:134">
      <c r="C1106"/>
      <c r="D1106"/>
      <c r="E1106"/>
      <c r="F1106"/>
      <c r="G1106" s="28"/>
      <c r="H1106" s="49"/>
      <c r="I1106" s="49"/>
      <c r="J1106" s="49"/>
      <c r="K1106" s="49"/>
      <c r="L1106" s="49"/>
      <c r="M1106" s="49"/>
      <c r="N1106" s="49"/>
      <c r="O1106" s="49"/>
      <c r="P1106" s="49"/>
      <c r="Q1106" s="49"/>
      <c r="R1106" s="49"/>
      <c r="S1106" s="49"/>
      <c r="T1106" s="49"/>
      <c r="U1106" s="49"/>
      <c r="V1106" s="49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</row>
    <row r="1107" spans="3:134">
      <c r="C1107"/>
      <c r="D1107"/>
      <c r="E1107"/>
      <c r="F1107"/>
      <c r="G1107" s="28"/>
      <c r="H1107" s="49"/>
      <c r="I1107" s="49"/>
      <c r="J1107" s="49"/>
      <c r="K1107" s="49"/>
      <c r="L1107" s="49"/>
      <c r="M1107" s="49"/>
      <c r="N1107" s="49"/>
      <c r="O1107" s="49"/>
      <c r="P1107" s="49"/>
      <c r="Q1107" s="49"/>
      <c r="R1107" s="49"/>
      <c r="S1107" s="49"/>
      <c r="T1107" s="49"/>
      <c r="U1107" s="49"/>
      <c r="V1107" s="49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</row>
    <row r="1108" spans="3:134">
      <c r="C1108"/>
      <c r="D1108"/>
      <c r="E1108"/>
      <c r="F1108"/>
      <c r="G1108" s="28"/>
      <c r="H1108" s="49"/>
      <c r="I1108" s="49"/>
      <c r="J1108" s="49"/>
      <c r="K1108" s="49"/>
      <c r="L1108" s="49"/>
      <c r="M1108" s="49"/>
      <c r="N1108" s="49"/>
      <c r="O1108" s="49"/>
      <c r="P1108" s="49"/>
      <c r="Q1108" s="49"/>
      <c r="R1108" s="49"/>
      <c r="S1108" s="49"/>
      <c r="T1108" s="49"/>
      <c r="U1108" s="49"/>
      <c r="V1108" s="49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</row>
    <row r="1109" spans="3:134">
      <c r="C1109"/>
      <c r="D1109"/>
      <c r="E1109"/>
      <c r="F1109"/>
      <c r="G1109" s="28"/>
      <c r="H1109" s="49"/>
      <c r="I1109" s="49"/>
      <c r="J1109" s="49"/>
      <c r="K1109" s="49"/>
      <c r="L1109" s="49"/>
      <c r="M1109" s="49"/>
      <c r="N1109" s="49"/>
      <c r="O1109" s="49"/>
      <c r="P1109" s="49"/>
      <c r="Q1109" s="49"/>
      <c r="R1109" s="49"/>
      <c r="S1109" s="49"/>
      <c r="T1109" s="49"/>
      <c r="U1109" s="49"/>
      <c r="V1109" s="4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</row>
    <row r="1110" spans="3:134">
      <c r="C1110"/>
      <c r="D1110"/>
      <c r="E1110"/>
      <c r="F1110"/>
      <c r="G1110" s="28"/>
      <c r="H1110" s="49"/>
      <c r="I1110" s="49"/>
      <c r="J1110" s="49"/>
      <c r="K1110" s="49"/>
      <c r="L1110" s="49"/>
      <c r="M1110" s="49"/>
      <c r="N1110" s="49"/>
      <c r="O1110" s="49"/>
      <c r="P1110" s="49"/>
      <c r="Q1110" s="49"/>
      <c r="R1110" s="49"/>
      <c r="S1110" s="49"/>
      <c r="T1110" s="49"/>
      <c r="U1110" s="49"/>
      <c r="V1110" s="49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</row>
    <row r="1111" spans="3:134">
      <c r="C1111"/>
      <c r="D1111"/>
      <c r="E1111"/>
      <c r="F1111"/>
      <c r="G1111" s="28"/>
      <c r="H1111" s="49"/>
      <c r="I1111" s="49"/>
      <c r="J1111" s="49"/>
      <c r="K1111" s="49"/>
      <c r="L1111" s="49"/>
      <c r="M1111" s="49"/>
      <c r="N1111" s="49"/>
      <c r="O1111" s="49"/>
      <c r="P1111" s="49"/>
      <c r="Q1111" s="49"/>
      <c r="R1111" s="49"/>
      <c r="S1111" s="49"/>
      <c r="T1111" s="49"/>
      <c r="U1111" s="49"/>
      <c r="V1111" s="49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</row>
    <row r="1112" spans="3:134">
      <c r="C1112"/>
      <c r="D1112"/>
      <c r="E1112"/>
      <c r="F1112"/>
      <c r="G1112" s="28"/>
      <c r="H1112" s="49"/>
      <c r="I1112" s="49"/>
      <c r="J1112" s="49"/>
      <c r="K1112" s="49"/>
      <c r="L1112" s="49"/>
      <c r="M1112" s="49"/>
      <c r="N1112" s="49"/>
      <c r="O1112" s="49"/>
      <c r="P1112" s="49"/>
      <c r="Q1112" s="49"/>
      <c r="R1112" s="49"/>
      <c r="S1112" s="49"/>
      <c r="T1112" s="49"/>
      <c r="U1112" s="49"/>
      <c r="V1112" s="49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</row>
    <row r="1113" spans="3:134">
      <c r="C1113"/>
      <c r="D1113"/>
      <c r="E1113"/>
      <c r="F1113"/>
      <c r="G1113" s="28"/>
      <c r="H1113" s="49"/>
      <c r="I1113" s="49"/>
      <c r="J1113" s="49"/>
      <c r="K1113" s="49"/>
      <c r="L1113" s="49"/>
      <c r="M1113" s="49"/>
      <c r="N1113" s="49"/>
      <c r="O1113" s="49"/>
      <c r="P1113" s="49"/>
      <c r="Q1113" s="49"/>
      <c r="R1113" s="49"/>
      <c r="S1113" s="49"/>
      <c r="T1113" s="49"/>
      <c r="U1113" s="49"/>
      <c r="V1113" s="49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</row>
    <row r="1114" spans="3:134">
      <c r="C1114"/>
      <c r="D1114"/>
      <c r="E1114"/>
      <c r="F1114"/>
      <c r="G1114" s="28"/>
      <c r="H1114" s="49"/>
      <c r="I1114" s="49"/>
      <c r="J1114" s="49"/>
      <c r="K1114" s="49"/>
      <c r="L1114" s="49"/>
      <c r="M1114" s="49"/>
      <c r="N1114" s="49"/>
      <c r="O1114" s="49"/>
      <c r="P1114" s="49"/>
      <c r="Q1114" s="49"/>
      <c r="R1114" s="49"/>
      <c r="S1114" s="49"/>
      <c r="T1114" s="49"/>
      <c r="U1114" s="49"/>
      <c r="V1114" s="49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</row>
    <row r="1115" spans="3:134">
      <c r="C1115"/>
      <c r="D1115"/>
      <c r="E1115"/>
      <c r="F1115"/>
      <c r="G1115" s="28"/>
      <c r="H1115" s="49"/>
      <c r="I1115" s="49"/>
      <c r="J1115" s="49"/>
      <c r="K1115" s="49"/>
      <c r="L1115" s="49"/>
      <c r="M1115" s="49"/>
      <c r="N1115" s="49"/>
      <c r="O1115" s="49"/>
      <c r="P1115" s="49"/>
      <c r="Q1115" s="49"/>
      <c r="R1115" s="49"/>
      <c r="S1115" s="49"/>
      <c r="T1115" s="49"/>
      <c r="U1115" s="49"/>
      <c r="V1115" s="49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</row>
    <row r="1116" spans="3:134">
      <c r="C1116"/>
      <c r="D1116"/>
      <c r="E1116"/>
      <c r="F1116"/>
      <c r="G1116" s="28"/>
      <c r="H1116" s="49"/>
      <c r="I1116" s="49"/>
      <c r="J1116" s="49"/>
      <c r="K1116" s="49"/>
      <c r="L1116" s="49"/>
      <c r="M1116" s="49"/>
      <c r="N1116" s="49"/>
      <c r="O1116" s="49"/>
      <c r="P1116" s="49"/>
      <c r="Q1116" s="49"/>
      <c r="R1116" s="49"/>
      <c r="S1116" s="49"/>
      <c r="T1116" s="49"/>
      <c r="U1116" s="49"/>
      <c r="V1116" s="49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</row>
    <row r="1117" spans="3:134">
      <c r="C1117"/>
      <c r="D1117"/>
      <c r="E1117"/>
      <c r="F1117"/>
      <c r="G1117" s="28"/>
      <c r="H1117" s="49"/>
      <c r="I1117" s="49"/>
      <c r="J1117" s="49"/>
      <c r="K1117" s="49"/>
      <c r="L1117" s="49"/>
      <c r="M1117" s="49"/>
      <c r="N1117" s="49"/>
      <c r="O1117" s="49"/>
      <c r="P1117" s="49"/>
      <c r="Q1117" s="49"/>
      <c r="R1117" s="49"/>
      <c r="S1117" s="49"/>
      <c r="T1117" s="49"/>
      <c r="U1117" s="49"/>
      <c r="V1117" s="49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</row>
    <row r="1118" spans="3:134">
      <c r="C1118"/>
      <c r="D1118"/>
      <c r="E1118"/>
      <c r="F1118"/>
      <c r="G1118" s="28"/>
      <c r="H1118" s="49"/>
      <c r="I1118" s="49"/>
      <c r="J1118" s="49"/>
      <c r="K1118" s="49"/>
      <c r="L1118" s="49"/>
      <c r="M1118" s="49"/>
      <c r="N1118" s="49"/>
      <c r="O1118" s="49"/>
      <c r="P1118" s="49"/>
      <c r="Q1118" s="49"/>
      <c r="R1118" s="49"/>
      <c r="S1118" s="49"/>
      <c r="T1118" s="49"/>
      <c r="U1118" s="49"/>
      <c r="V1118" s="49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</row>
    <row r="1119" spans="3:134">
      <c r="C1119"/>
      <c r="D1119"/>
      <c r="E1119"/>
      <c r="F1119"/>
      <c r="G1119" s="28"/>
      <c r="H1119" s="49"/>
      <c r="I1119" s="49"/>
      <c r="J1119" s="49"/>
      <c r="K1119" s="49"/>
      <c r="L1119" s="49"/>
      <c r="M1119" s="49"/>
      <c r="N1119" s="49"/>
      <c r="O1119" s="49"/>
      <c r="P1119" s="49"/>
      <c r="Q1119" s="49"/>
      <c r="R1119" s="49"/>
      <c r="S1119" s="49"/>
      <c r="T1119" s="49"/>
      <c r="U1119" s="49"/>
      <c r="V1119" s="4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</row>
    <row r="1120" spans="3:134">
      <c r="C1120"/>
      <c r="D1120"/>
      <c r="E1120"/>
      <c r="F1120"/>
      <c r="G1120" s="28"/>
      <c r="H1120" s="49"/>
      <c r="I1120" s="49"/>
      <c r="J1120" s="49"/>
      <c r="K1120" s="49"/>
      <c r="L1120" s="49"/>
      <c r="M1120" s="49"/>
      <c r="N1120" s="49"/>
      <c r="O1120" s="49"/>
      <c r="P1120" s="49"/>
      <c r="Q1120" s="49"/>
      <c r="R1120" s="49"/>
      <c r="S1120" s="49"/>
      <c r="T1120" s="49"/>
      <c r="U1120" s="49"/>
      <c r="V1120" s="49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</row>
    <row r="1121" spans="3:134">
      <c r="C1121"/>
      <c r="D1121"/>
      <c r="E1121"/>
      <c r="F1121"/>
      <c r="G1121" s="28"/>
      <c r="H1121" s="49"/>
      <c r="I1121" s="49"/>
      <c r="J1121" s="49"/>
      <c r="K1121" s="49"/>
      <c r="L1121" s="49"/>
      <c r="M1121" s="49"/>
      <c r="N1121" s="49"/>
      <c r="O1121" s="49"/>
      <c r="P1121" s="49"/>
      <c r="Q1121" s="49"/>
      <c r="R1121" s="49"/>
      <c r="S1121" s="49"/>
      <c r="T1121" s="49"/>
      <c r="U1121" s="49"/>
      <c r="V1121" s="49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</row>
    <row r="1122" spans="3:134">
      <c r="C1122"/>
      <c r="D1122"/>
      <c r="E1122"/>
      <c r="F1122"/>
      <c r="G1122" s="28"/>
      <c r="H1122" s="49"/>
      <c r="I1122" s="49"/>
      <c r="J1122" s="49"/>
      <c r="K1122" s="49"/>
      <c r="L1122" s="49"/>
      <c r="M1122" s="49"/>
      <c r="N1122" s="49"/>
      <c r="O1122" s="49"/>
      <c r="P1122" s="49"/>
      <c r="Q1122" s="49"/>
      <c r="R1122" s="49"/>
      <c r="S1122" s="49"/>
      <c r="T1122" s="49"/>
      <c r="U1122" s="49"/>
      <c r="V1122" s="49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</row>
    <row r="1123" spans="3:134">
      <c r="C1123"/>
      <c r="D1123"/>
      <c r="E1123"/>
      <c r="F1123"/>
      <c r="G1123" s="28"/>
      <c r="H1123" s="49"/>
      <c r="I1123" s="49"/>
      <c r="J1123" s="49"/>
      <c r="K1123" s="49"/>
      <c r="L1123" s="49"/>
      <c r="M1123" s="49"/>
      <c r="N1123" s="49"/>
      <c r="O1123" s="49"/>
      <c r="P1123" s="49"/>
      <c r="Q1123" s="49"/>
      <c r="R1123" s="49"/>
      <c r="S1123" s="49"/>
      <c r="T1123" s="49"/>
      <c r="U1123" s="49"/>
      <c r="V1123" s="49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</row>
    <row r="1124" spans="3:134">
      <c r="C1124"/>
      <c r="D1124"/>
      <c r="E1124"/>
      <c r="F1124"/>
      <c r="G1124" s="28"/>
      <c r="H1124" s="49"/>
      <c r="I1124" s="49"/>
      <c r="J1124" s="49"/>
      <c r="K1124" s="49"/>
      <c r="L1124" s="49"/>
      <c r="M1124" s="49"/>
      <c r="N1124" s="49"/>
      <c r="O1124" s="49"/>
      <c r="P1124" s="49"/>
      <c r="Q1124" s="49"/>
      <c r="R1124" s="49"/>
      <c r="S1124" s="49"/>
      <c r="T1124" s="49"/>
      <c r="U1124" s="49"/>
      <c r="V1124" s="49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</row>
    <row r="1125" spans="3:134">
      <c r="C1125"/>
      <c r="D1125"/>
      <c r="E1125"/>
      <c r="F1125"/>
      <c r="G1125" s="28"/>
      <c r="H1125" s="49"/>
      <c r="I1125" s="49"/>
      <c r="J1125" s="49"/>
      <c r="K1125" s="49"/>
      <c r="L1125" s="49"/>
      <c r="M1125" s="49"/>
      <c r="N1125" s="49"/>
      <c r="O1125" s="49"/>
      <c r="P1125" s="49"/>
      <c r="Q1125" s="49"/>
      <c r="R1125" s="49"/>
      <c r="S1125" s="49"/>
      <c r="T1125" s="49"/>
      <c r="U1125" s="49"/>
      <c r="V1125" s="49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</row>
    <row r="1126" spans="3:134">
      <c r="C1126"/>
      <c r="D1126"/>
      <c r="E1126"/>
      <c r="F1126"/>
      <c r="G1126" s="28"/>
      <c r="H1126" s="49"/>
      <c r="I1126" s="49"/>
      <c r="J1126" s="49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  <c r="U1126" s="49"/>
      <c r="V1126" s="49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</row>
    <row r="1127" spans="3:134">
      <c r="C1127"/>
      <c r="D1127"/>
      <c r="E1127"/>
      <c r="F1127"/>
      <c r="G1127" s="28"/>
      <c r="H1127" s="49"/>
      <c r="I1127" s="49"/>
      <c r="J1127" s="49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  <c r="U1127" s="49"/>
      <c r="V1127" s="49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</row>
    <row r="1128" spans="3:134">
      <c r="C1128"/>
      <c r="D1128"/>
      <c r="E1128"/>
      <c r="F1128"/>
      <c r="G1128" s="28"/>
      <c r="H1128" s="49"/>
      <c r="I1128" s="49"/>
      <c r="J1128" s="49"/>
      <c r="K1128" s="49"/>
      <c r="L1128" s="49"/>
      <c r="M1128" s="49"/>
      <c r="N1128" s="49"/>
      <c r="O1128" s="49"/>
      <c r="P1128" s="49"/>
      <c r="Q1128" s="49"/>
      <c r="R1128" s="49"/>
      <c r="S1128" s="49"/>
      <c r="T1128" s="49"/>
      <c r="U1128" s="49"/>
      <c r="V1128" s="49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</row>
    <row r="1129" spans="3:134">
      <c r="C1129"/>
      <c r="D1129"/>
      <c r="E1129"/>
      <c r="F1129"/>
      <c r="G1129" s="28"/>
      <c r="H1129" s="49"/>
      <c r="I1129" s="49"/>
      <c r="J1129" s="49"/>
      <c r="K1129" s="49"/>
      <c r="L1129" s="49"/>
      <c r="M1129" s="49"/>
      <c r="N1129" s="49"/>
      <c r="O1129" s="49"/>
      <c r="P1129" s="49"/>
      <c r="Q1129" s="49"/>
      <c r="R1129" s="49"/>
      <c r="S1129" s="49"/>
      <c r="T1129" s="49"/>
      <c r="U1129" s="49"/>
      <c r="V1129" s="4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</row>
    <row r="1130" spans="3:134">
      <c r="C1130"/>
      <c r="D1130"/>
      <c r="E1130"/>
      <c r="F1130"/>
      <c r="G1130" s="28"/>
      <c r="H1130" s="49"/>
      <c r="I1130" s="49"/>
      <c r="J1130" s="49"/>
      <c r="K1130" s="49"/>
      <c r="L1130" s="49"/>
      <c r="M1130" s="49"/>
      <c r="N1130" s="49"/>
      <c r="O1130" s="49"/>
      <c r="P1130" s="49"/>
      <c r="Q1130" s="49"/>
      <c r="R1130" s="49"/>
      <c r="S1130" s="49"/>
      <c r="T1130" s="49"/>
      <c r="U1130" s="49"/>
      <c r="V1130" s="49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</row>
    <row r="1131" spans="3:134">
      <c r="C1131"/>
      <c r="D1131"/>
      <c r="E1131"/>
      <c r="F1131"/>
      <c r="G1131" s="28"/>
      <c r="H1131" s="49"/>
      <c r="I1131" s="49"/>
      <c r="J1131" s="49"/>
      <c r="K1131" s="49"/>
      <c r="L1131" s="49"/>
      <c r="M1131" s="49"/>
      <c r="N1131" s="49"/>
      <c r="O1131" s="49"/>
      <c r="P1131" s="49"/>
      <c r="Q1131" s="49"/>
      <c r="R1131" s="49"/>
      <c r="S1131" s="49"/>
      <c r="T1131" s="49"/>
      <c r="U1131" s="49"/>
      <c r="V1131" s="49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</row>
    <row r="1132" spans="3:134">
      <c r="C1132"/>
      <c r="D1132"/>
      <c r="E1132"/>
      <c r="F1132"/>
      <c r="G1132" s="28"/>
      <c r="H1132" s="49"/>
      <c r="I1132" s="49"/>
      <c r="J1132" s="49"/>
      <c r="K1132" s="49"/>
      <c r="L1132" s="49"/>
      <c r="M1132" s="49"/>
      <c r="N1132" s="49"/>
      <c r="O1132" s="49"/>
      <c r="P1132" s="49"/>
      <c r="Q1132" s="49"/>
      <c r="R1132" s="49"/>
      <c r="S1132" s="49"/>
      <c r="T1132" s="49"/>
      <c r="U1132" s="49"/>
      <c r="V1132" s="49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</row>
    <row r="1133" spans="3:134">
      <c r="C1133"/>
      <c r="D1133"/>
      <c r="E1133"/>
      <c r="F1133"/>
      <c r="G1133" s="28"/>
      <c r="H1133" s="49"/>
      <c r="I1133" s="49"/>
      <c r="J1133" s="49"/>
      <c r="K1133" s="49"/>
      <c r="L1133" s="49"/>
      <c r="M1133" s="49"/>
      <c r="N1133" s="49"/>
      <c r="O1133" s="49"/>
      <c r="P1133" s="49"/>
      <c r="Q1133" s="49"/>
      <c r="R1133" s="49"/>
      <c r="S1133" s="49"/>
      <c r="T1133" s="49"/>
      <c r="U1133" s="49"/>
      <c r="V1133" s="49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</row>
    <row r="1134" spans="3:134">
      <c r="C1134"/>
      <c r="D1134"/>
      <c r="E1134"/>
      <c r="F1134"/>
      <c r="G1134" s="28"/>
      <c r="H1134" s="49"/>
      <c r="I1134" s="49"/>
      <c r="J1134" s="49"/>
      <c r="K1134" s="49"/>
      <c r="L1134" s="49"/>
      <c r="M1134" s="49"/>
      <c r="N1134" s="49"/>
      <c r="O1134" s="49"/>
      <c r="P1134" s="49"/>
      <c r="Q1134" s="49"/>
      <c r="R1134" s="49"/>
      <c r="S1134" s="49"/>
      <c r="T1134" s="49"/>
      <c r="U1134" s="49"/>
      <c r="V1134" s="49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</row>
    <row r="1135" spans="3:134">
      <c r="C1135"/>
      <c r="D1135"/>
      <c r="E1135"/>
      <c r="F1135"/>
      <c r="G1135" s="28"/>
      <c r="H1135" s="49"/>
      <c r="I1135" s="49"/>
      <c r="J1135" s="49"/>
      <c r="K1135" s="49"/>
      <c r="L1135" s="49"/>
      <c r="M1135" s="49"/>
      <c r="N1135" s="49"/>
      <c r="O1135" s="49"/>
      <c r="P1135" s="49"/>
      <c r="Q1135" s="49"/>
      <c r="R1135" s="49"/>
      <c r="S1135" s="49"/>
      <c r="T1135" s="49"/>
      <c r="U1135" s="49"/>
      <c r="V1135" s="49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</row>
    <row r="1136" spans="3:134">
      <c r="C1136"/>
      <c r="D1136"/>
      <c r="E1136"/>
      <c r="F1136"/>
      <c r="G1136" s="28"/>
      <c r="H1136" s="49"/>
      <c r="I1136" s="49"/>
      <c r="J1136" s="49"/>
      <c r="K1136" s="49"/>
      <c r="L1136" s="49"/>
      <c r="M1136" s="49"/>
      <c r="N1136" s="49"/>
      <c r="O1136" s="49"/>
      <c r="P1136" s="49"/>
      <c r="Q1136" s="49"/>
      <c r="R1136" s="49"/>
      <c r="S1136" s="49"/>
      <c r="T1136" s="49"/>
      <c r="U1136" s="49"/>
      <c r="V1136" s="49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</row>
    <row r="1137" spans="3:134">
      <c r="C1137"/>
      <c r="D1137"/>
      <c r="E1137"/>
      <c r="F1137"/>
      <c r="G1137" s="28"/>
      <c r="H1137" s="49"/>
      <c r="I1137" s="49"/>
      <c r="J1137" s="49"/>
      <c r="K1137" s="49"/>
      <c r="L1137" s="49"/>
      <c r="M1137" s="49"/>
      <c r="N1137" s="49"/>
      <c r="O1137" s="49"/>
      <c r="P1137" s="49"/>
      <c r="Q1137" s="49"/>
      <c r="R1137" s="49"/>
      <c r="S1137" s="49"/>
      <c r="T1137" s="49"/>
      <c r="U1137" s="49"/>
      <c r="V1137" s="49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</row>
    <row r="1138" spans="3:134">
      <c r="C1138"/>
      <c r="D1138"/>
      <c r="E1138"/>
      <c r="F1138"/>
      <c r="G1138" s="28"/>
      <c r="H1138" s="49"/>
      <c r="I1138" s="49"/>
      <c r="J1138" s="49"/>
      <c r="K1138" s="49"/>
      <c r="L1138" s="49"/>
      <c r="M1138" s="49"/>
      <c r="N1138" s="49"/>
      <c r="O1138" s="49"/>
      <c r="P1138" s="49"/>
      <c r="Q1138" s="49"/>
      <c r="R1138" s="49"/>
      <c r="S1138" s="49"/>
      <c r="T1138" s="49"/>
      <c r="U1138" s="49"/>
      <c r="V1138" s="49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</row>
    <row r="1139" spans="3:134">
      <c r="C1139"/>
      <c r="D1139"/>
      <c r="E1139"/>
      <c r="F1139"/>
      <c r="G1139" s="28"/>
      <c r="H1139" s="49"/>
      <c r="I1139" s="49"/>
      <c r="J1139" s="49"/>
      <c r="K1139" s="49"/>
      <c r="L1139" s="49"/>
      <c r="M1139" s="49"/>
      <c r="N1139" s="49"/>
      <c r="O1139" s="49"/>
      <c r="P1139" s="49"/>
      <c r="Q1139" s="49"/>
      <c r="R1139" s="49"/>
      <c r="S1139" s="49"/>
      <c r="T1139" s="49"/>
      <c r="U1139" s="49"/>
      <c r="V1139" s="4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</row>
    <row r="1140" spans="3:134">
      <c r="C1140"/>
      <c r="D1140"/>
      <c r="E1140"/>
      <c r="F1140"/>
      <c r="G1140" s="28"/>
      <c r="H1140" s="49"/>
      <c r="I1140" s="49"/>
      <c r="J1140" s="49"/>
      <c r="K1140" s="49"/>
      <c r="L1140" s="49"/>
      <c r="M1140" s="49"/>
      <c r="N1140" s="49"/>
      <c r="O1140" s="49"/>
      <c r="P1140" s="49"/>
      <c r="Q1140" s="49"/>
      <c r="R1140" s="49"/>
      <c r="S1140" s="49"/>
      <c r="T1140" s="49"/>
      <c r="U1140" s="49"/>
      <c r="V1140" s="49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</row>
    <row r="1141" spans="3:134">
      <c r="C1141"/>
      <c r="D1141"/>
      <c r="E1141"/>
      <c r="F1141"/>
      <c r="G1141" s="28"/>
      <c r="H1141" s="49"/>
      <c r="I1141" s="49"/>
      <c r="J1141" s="49"/>
      <c r="K1141" s="49"/>
      <c r="L1141" s="49"/>
      <c r="M1141" s="49"/>
      <c r="N1141" s="49"/>
      <c r="O1141" s="49"/>
      <c r="P1141" s="49"/>
      <c r="Q1141" s="49"/>
      <c r="R1141" s="49"/>
      <c r="S1141" s="49"/>
      <c r="T1141" s="49"/>
      <c r="U1141" s="49"/>
      <c r="V1141" s="49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</row>
    <row r="1142" spans="3:134">
      <c r="C1142"/>
      <c r="D1142"/>
      <c r="E1142"/>
      <c r="F1142"/>
      <c r="G1142" s="28"/>
      <c r="H1142" s="49"/>
      <c r="I1142" s="49"/>
      <c r="J1142" s="49"/>
      <c r="K1142" s="49"/>
      <c r="L1142" s="49"/>
      <c r="M1142" s="49"/>
      <c r="N1142" s="49"/>
      <c r="O1142" s="49"/>
      <c r="P1142" s="49"/>
      <c r="Q1142" s="49"/>
      <c r="R1142" s="49"/>
      <c r="S1142" s="49"/>
      <c r="T1142" s="49"/>
      <c r="U1142" s="49"/>
      <c r="V1142" s="49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</row>
    <row r="1143" spans="3:134">
      <c r="C1143"/>
      <c r="D1143"/>
      <c r="E1143"/>
      <c r="F1143"/>
      <c r="G1143" s="28"/>
      <c r="H1143" s="49"/>
      <c r="I1143" s="49"/>
      <c r="J1143" s="49"/>
      <c r="K1143" s="49"/>
      <c r="L1143" s="49"/>
      <c r="M1143" s="49"/>
      <c r="N1143" s="49"/>
      <c r="O1143" s="49"/>
      <c r="P1143" s="49"/>
      <c r="Q1143" s="49"/>
      <c r="R1143" s="49"/>
      <c r="S1143" s="49"/>
      <c r="T1143" s="49"/>
      <c r="U1143" s="49"/>
      <c r="V1143" s="49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</row>
    <row r="1144" spans="3:134">
      <c r="C1144"/>
      <c r="D1144"/>
      <c r="E1144"/>
      <c r="F1144"/>
      <c r="G1144" s="28"/>
      <c r="H1144" s="49"/>
      <c r="I1144" s="49"/>
      <c r="J1144" s="49"/>
      <c r="K1144" s="49"/>
      <c r="L1144" s="49"/>
      <c r="M1144" s="49"/>
      <c r="N1144" s="49"/>
      <c r="O1144" s="49"/>
      <c r="P1144" s="49"/>
      <c r="Q1144" s="49"/>
      <c r="R1144" s="49"/>
      <c r="S1144" s="49"/>
      <c r="T1144" s="49"/>
      <c r="U1144" s="49"/>
      <c r="V1144" s="49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</row>
    <row r="1145" spans="3:134">
      <c r="C1145"/>
      <c r="D1145"/>
      <c r="E1145"/>
      <c r="F1145"/>
      <c r="G1145" s="28"/>
      <c r="H1145" s="49"/>
      <c r="I1145" s="49"/>
      <c r="J1145" s="49"/>
      <c r="K1145" s="49"/>
      <c r="L1145" s="49"/>
      <c r="M1145" s="49"/>
      <c r="N1145" s="49"/>
      <c r="O1145" s="49"/>
      <c r="P1145" s="49"/>
      <c r="Q1145" s="49"/>
      <c r="R1145" s="49"/>
      <c r="S1145" s="49"/>
      <c r="T1145" s="49"/>
      <c r="U1145" s="49"/>
      <c r="V1145" s="49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</row>
    <row r="1146" spans="3:134">
      <c r="C1146"/>
      <c r="D1146"/>
      <c r="E1146"/>
      <c r="F1146"/>
      <c r="G1146" s="28"/>
      <c r="H1146" s="49"/>
      <c r="I1146" s="49"/>
      <c r="J1146" s="49"/>
      <c r="K1146" s="49"/>
      <c r="L1146" s="49"/>
      <c r="M1146" s="49"/>
      <c r="N1146" s="49"/>
      <c r="O1146" s="49"/>
      <c r="P1146" s="49"/>
      <c r="Q1146" s="49"/>
      <c r="R1146" s="49"/>
      <c r="S1146" s="49"/>
      <c r="T1146" s="49"/>
      <c r="U1146" s="49"/>
      <c r="V1146" s="49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</row>
    <row r="1147" spans="3:134">
      <c r="C1147"/>
      <c r="D1147"/>
      <c r="E1147"/>
      <c r="F1147"/>
      <c r="G1147" s="28"/>
      <c r="H1147" s="49"/>
      <c r="I1147" s="49"/>
      <c r="J1147" s="49"/>
      <c r="K1147" s="49"/>
      <c r="L1147" s="49"/>
      <c r="M1147" s="49"/>
      <c r="N1147" s="49"/>
      <c r="O1147" s="49"/>
      <c r="P1147" s="49"/>
      <c r="Q1147" s="49"/>
      <c r="R1147" s="49"/>
      <c r="S1147" s="49"/>
      <c r="T1147" s="49"/>
      <c r="U1147" s="49"/>
      <c r="V1147" s="49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</row>
    <row r="1148" spans="3:134">
      <c r="C1148"/>
      <c r="D1148"/>
      <c r="E1148"/>
      <c r="F1148"/>
      <c r="G1148" s="28"/>
      <c r="H1148" s="49"/>
      <c r="I1148" s="49"/>
      <c r="J1148" s="49"/>
      <c r="K1148" s="49"/>
      <c r="L1148" s="49"/>
      <c r="M1148" s="49"/>
      <c r="N1148" s="49"/>
      <c r="O1148" s="49"/>
      <c r="P1148" s="49"/>
      <c r="Q1148" s="49"/>
      <c r="R1148" s="49"/>
      <c r="S1148" s="49"/>
      <c r="T1148" s="49"/>
      <c r="U1148" s="49"/>
      <c r="V1148" s="49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</row>
    <row r="1149" spans="3:134">
      <c r="C1149"/>
      <c r="D1149"/>
      <c r="E1149"/>
      <c r="F1149"/>
      <c r="G1149" s="28"/>
      <c r="H1149" s="49"/>
      <c r="I1149" s="49"/>
      <c r="J1149" s="49"/>
      <c r="K1149" s="49"/>
      <c r="L1149" s="49"/>
      <c r="M1149" s="49"/>
      <c r="N1149" s="49"/>
      <c r="O1149" s="49"/>
      <c r="P1149" s="49"/>
      <c r="Q1149" s="49"/>
      <c r="R1149" s="49"/>
      <c r="S1149" s="49"/>
      <c r="T1149" s="49"/>
      <c r="U1149" s="49"/>
      <c r="V1149" s="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</row>
    <row r="1150" spans="3:134">
      <c r="C1150"/>
      <c r="D1150"/>
      <c r="E1150"/>
      <c r="F1150"/>
      <c r="G1150" s="28"/>
      <c r="H1150" s="49"/>
      <c r="I1150" s="49"/>
      <c r="J1150" s="49"/>
      <c r="K1150" s="49"/>
      <c r="L1150" s="49"/>
      <c r="M1150" s="49"/>
      <c r="N1150" s="49"/>
      <c r="O1150" s="49"/>
      <c r="P1150" s="49"/>
      <c r="Q1150" s="49"/>
      <c r="R1150" s="49"/>
      <c r="S1150" s="49"/>
      <c r="T1150" s="49"/>
      <c r="U1150" s="49"/>
      <c r="V1150" s="49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</row>
    <row r="1151" spans="3:134">
      <c r="C1151"/>
      <c r="D1151"/>
      <c r="E1151"/>
      <c r="F1151"/>
      <c r="G1151" s="28"/>
      <c r="H1151" s="49"/>
      <c r="I1151" s="49"/>
      <c r="J1151" s="49"/>
      <c r="K1151" s="49"/>
      <c r="L1151" s="49"/>
      <c r="M1151" s="49"/>
      <c r="N1151" s="49"/>
      <c r="O1151" s="49"/>
      <c r="P1151" s="49"/>
      <c r="Q1151" s="49"/>
      <c r="R1151" s="49"/>
      <c r="S1151" s="49"/>
      <c r="T1151" s="49"/>
      <c r="U1151" s="49"/>
      <c r="V1151" s="49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</row>
    <row r="1152" spans="3:134">
      <c r="C1152"/>
      <c r="D1152"/>
      <c r="E1152"/>
      <c r="F1152"/>
      <c r="G1152" s="28"/>
      <c r="H1152" s="49"/>
      <c r="I1152" s="49"/>
      <c r="J1152" s="49"/>
      <c r="K1152" s="49"/>
      <c r="L1152" s="49"/>
      <c r="M1152" s="49"/>
      <c r="N1152" s="49"/>
      <c r="O1152" s="49"/>
      <c r="P1152" s="49"/>
      <c r="Q1152" s="49"/>
      <c r="R1152" s="49"/>
      <c r="S1152" s="49"/>
      <c r="T1152" s="49"/>
      <c r="U1152" s="49"/>
      <c r="V1152" s="49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</row>
    <row r="1153" spans="3:134">
      <c r="C1153"/>
      <c r="D1153"/>
      <c r="E1153"/>
      <c r="F1153"/>
      <c r="G1153" s="28"/>
      <c r="H1153" s="49"/>
      <c r="I1153" s="49"/>
      <c r="J1153" s="49"/>
      <c r="K1153" s="49"/>
      <c r="L1153" s="49"/>
      <c r="M1153" s="49"/>
      <c r="N1153" s="49"/>
      <c r="O1153" s="49"/>
      <c r="P1153" s="49"/>
      <c r="Q1153" s="49"/>
      <c r="R1153" s="49"/>
      <c r="S1153" s="49"/>
      <c r="T1153" s="49"/>
      <c r="U1153" s="49"/>
      <c r="V1153" s="49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</row>
    <row r="1154" spans="3:134">
      <c r="C1154"/>
      <c r="D1154"/>
      <c r="E1154"/>
      <c r="F1154"/>
      <c r="G1154" s="28"/>
      <c r="H1154" s="49"/>
      <c r="I1154" s="49"/>
      <c r="J1154" s="49"/>
      <c r="K1154" s="49"/>
      <c r="L1154" s="49"/>
      <c r="M1154" s="49"/>
      <c r="N1154" s="49"/>
      <c r="O1154" s="49"/>
      <c r="P1154" s="49"/>
      <c r="Q1154" s="49"/>
      <c r="R1154" s="49"/>
      <c r="S1154" s="49"/>
      <c r="T1154" s="49"/>
      <c r="U1154" s="49"/>
      <c r="V1154" s="49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</row>
    <row r="1155" spans="3:134">
      <c r="C1155"/>
      <c r="D1155"/>
      <c r="E1155"/>
      <c r="F1155"/>
      <c r="G1155" s="28"/>
      <c r="H1155" s="49"/>
      <c r="I1155" s="49"/>
      <c r="J1155" s="49"/>
      <c r="K1155" s="49"/>
      <c r="L1155" s="49"/>
      <c r="M1155" s="49"/>
      <c r="N1155" s="49"/>
      <c r="O1155" s="49"/>
      <c r="P1155" s="49"/>
      <c r="Q1155" s="49"/>
      <c r="R1155" s="49"/>
      <c r="S1155" s="49"/>
      <c r="T1155" s="49"/>
      <c r="U1155" s="49"/>
      <c r="V1155" s="49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</row>
    <row r="1156" spans="3:134">
      <c r="C1156"/>
      <c r="D1156"/>
      <c r="E1156"/>
      <c r="F1156"/>
      <c r="G1156" s="28"/>
      <c r="H1156" s="49"/>
      <c r="I1156" s="49"/>
      <c r="J1156" s="49"/>
      <c r="K1156" s="49"/>
      <c r="L1156" s="49"/>
      <c r="M1156" s="49"/>
      <c r="N1156" s="49"/>
      <c r="O1156" s="49"/>
      <c r="P1156" s="49"/>
      <c r="Q1156" s="49"/>
      <c r="R1156" s="49"/>
      <c r="S1156" s="49"/>
      <c r="T1156" s="49"/>
      <c r="U1156" s="49"/>
      <c r="V1156" s="49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</row>
    <row r="1157" spans="3:134">
      <c r="C1157"/>
      <c r="D1157"/>
      <c r="E1157"/>
      <c r="F1157"/>
      <c r="G1157" s="28"/>
      <c r="H1157" s="49"/>
      <c r="I1157" s="49"/>
      <c r="J1157" s="49"/>
      <c r="K1157" s="49"/>
      <c r="L1157" s="49"/>
      <c r="M1157" s="49"/>
      <c r="N1157" s="49"/>
      <c r="O1157" s="49"/>
      <c r="P1157" s="49"/>
      <c r="Q1157" s="49"/>
      <c r="R1157" s="49"/>
      <c r="S1157" s="49"/>
      <c r="T1157" s="49"/>
      <c r="U1157" s="49"/>
      <c r="V1157" s="49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</row>
    <row r="1158" spans="3:134">
      <c r="C1158"/>
      <c r="D1158"/>
      <c r="E1158"/>
      <c r="F1158"/>
      <c r="G1158" s="28"/>
      <c r="H1158" s="49"/>
      <c r="I1158" s="49"/>
      <c r="J1158" s="49"/>
      <c r="K1158" s="49"/>
      <c r="L1158" s="49"/>
      <c r="M1158" s="49"/>
      <c r="N1158" s="49"/>
      <c r="O1158" s="49"/>
      <c r="P1158" s="49"/>
      <c r="Q1158" s="49"/>
      <c r="R1158" s="49"/>
      <c r="S1158" s="49"/>
      <c r="T1158" s="49"/>
      <c r="U1158" s="49"/>
      <c r="V1158" s="49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</row>
    <row r="1159" spans="3:134">
      <c r="C1159"/>
      <c r="D1159"/>
      <c r="E1159"/>
      <c r="F1159"/>
      <c r="G1159" s="28"/>
      <c r="H1159" s="49"/>
      <c r="I1159" s="49"/>
      <c r="J1159" s="49"/>
      <c r="K1159" s="49"/>
      <c r="L1159" s="49"/>
      <c r="M1159" s="49"/>
      <c r="N1159" s="49"/>
      <c r="O1159" s="49"/>
      <c r="P1159" s="49"/>
      <c r="Q1159" s="49"/>
      <c r="R1159" s="49"/>
      <c r="S1159" s="49"/>
      <c r="T1159" s="49"/>
      <c r="U1159" s="49"/>
      <c r="V1159" s="4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</row>
    <row r="1160" spans="3:134">
      <c r="C1160"/>
      <c r="D1160"/>
      <c r="E1160"/>
      <c r="F1160"/>
      <c r="G1160" s="28"/>
      <c r="H1160" s="49"/>
      <c r="I1160" s="49"/>
      <c r="J1160" s="49"/>
      <c r="K1160" s="49"/>
      <c r="L1160" s="49"/>
      <c r="M1160" s="49"/>
      <c r="N1160" s="49"/>
      <c r="O1160" s="49"/>
      <c r="P1160" s="49"/>
      <c r="Q1160" s="49"/>
      <c r="R1160" s="49"/>
      <c r="S1160" s="49"/>
      <c r="T1160" s="49"/>
      <c r="U1160" s="49"/>
      <c r="V1160" s="49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</row>
    <row r="1161" spans="3:134">
      <c r="C1161"/>
      <c r="D1161"/>
      <c r="E1161"/>
      <c r="F1161"/>
      <c r="G1161" s="28"/>
      <c r="H1161" s="49"/>
      <c r="I1161" s="49"/>
      <c r="J1161" s="49"/>
      <c r="K1161" s="49"/>
      <c r="L1161" s="49"/>
      <c r="M1161" s="49"/>
      <c r="N1161" s="49"/>
      <c r="O1161" s="49"/>
      <c r="P1161" s="49"/>
      <c r="Q1161" s="49"/>
      <c r="R1161" s="49"/>
      <c r="S1161" s="49"/>
      <c r="T1161" s="49"/>
      <c r="U1161" s="49"/>
      <c r="V1161" s="49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</row>
    <row r="1162" spans="3:134">
      <c r="C1162"/>
      <c r="D1162"/>
      <c r="E1162"/>
      <c r="F1162"/>
      <c r="G1162" s="28"/>
      <c r="H1162" s="49"/>
      <c r="I1162" s="49"/>
      <c r="J1162" s="49"/>
      <c r="K1162" s="49"/>
      <c r="L1162" s="49"/>
      <c r="M1162" s="49"/>
      <c r="N1162" s="49"/>
      <c r="O1162" s="49"/>
      <c r="P1162" s="49"/>
      <c r="Q1162" s="49"/>
      <c r="R1162" s="49"/>
      <c r="S1162" s="49"/>
      <c r="T1162" s="49"/>
      <c r="U1162" s="49"/>
      <c r="V1162" s="49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</row>
    <row r="1163" spans="3:134">
      <c r="C1163"/>
      <c r="D1163"/>
      <c r="E1163"/>
      <c r="F1163"/>
      <c r="G1163" s="28"/>
      <c r="H1163" s="49"/>
      <c r="I1163" s="49"/>
      <c r="J1163" s="49"/>
      <c r="K1163" s="49"/>
      <c r="L1163" s="49"/>
      <c r="M1163" s="49"/>
      <c r="N1163" s="49"/>
      <c r="O1163" s="49"/>
      <c r="P1163" s="49"/>
      <c r="Q1163" s="49"/>
      <c r="R1163" s="49"/>
      <c r="S1163" s="49"/>
      <c r="T1163" s="49"/>
      <c r="U1163" s="49"/>
      <c r="V1163" s="49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</row>
    <row r="1164" spans="3:134">
      <c r="C1164"/>
      <c r="D1164"/>
      <c r="E1164"/>
      <c r="F1164"/>
      <c r="G1164" s="28"/>
      <c r="H1164" s="49"/>
      <c r="I1164" s="49"/>
      <c r="J1164" s="49"/>
      <c r="K1164" s="49"/>
      <c r="L1164" s="49"/>
      <c r="M1164" s="49"/>
      <c r="N1164" s="49"/>
      <c r="O1164" s="49"/>
      <c r="P1164" s="49"/>
      <c r="Q1164" s="49"/>
      <c r="R1164" s="49"/>
      <c r="S1164" s="49"/>
      <c r="T1164" s="49"/>
      <c r="U1164" s="49"/>
      <c r="V1164" s="49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</row>
    <row r="1165" spans="3:134">
      <c r="C1165"/>
      <c r="D1165"/>
      <c r="E1165"/>
      <c r="F1165"/>
      <c r="G1165" s="28"/>
      <c r="H1165" s="49"/>
      <c r="I1165" s="49"/>
      <c r="J1165" s="49"/>
      <c r="K1165" s="49"/>
      <c r="L1165" s="49"/>
      <c r="M1165" s="49"/>
      <c r="N1165" s="49"/>
      <c r="O1165" s="49"/>
      <c r="P1165" s="49"/>
      <c r="Q1165" s="49"/>
      <c r="R1165" s="49"/>
      <c r="S1165" s="49"/>
      <c r="T1165" s="49"/>
      <c r="U1165" s="49"/>
      <c r="V1165" s="49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</row>
    <row r="1166" spans="3:134">
      <c r="C1166"/>
      <c r="D1166"/>
      <c r="E1166"/>
      <c r="F1166"/>
      <c r="G1166" s="28"/>
      <c r="H1166" s="49"/>
      <c r="I1166" s="49"/>
      <c r="J1166" s="49"/>
      <c r="K1166" s="49"/>
      <c r="L1166" s="49"/>
      <c r="M1166" s="49"/>
      <c r="N1166" s="49"/>
      <c r="O1166" s="49"/>
      <c r="P1166" s="49"/>
      <c r="Q1166" s="49"/>
      <c r="R1166" s="49"/>
      <c r="S1166" s="49"/>
      <c r="T1166" s="49"/>
      <c r="U1166" s="49"/>
      <c r="V1166" s="49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</row>
    <row r="1167" spans="3:134">
      <c r="C1167"/>
      <c r="D1167"/>
      <c r="E1167"/>
      <c r="F1167"/>
      <c r="G1167" s="28"/>
      <c r="H1167" s="49"/>
      <c r="I1167" s="49"/>
      <c r="J1167" s="49"/>
      <c r="K1167" s="49"/>
      <c r="L1167" s="49"/>
      <c r="M1167" s="49"/>
      <c r="N1167" s="49"/>
      <c r="O1167" s="49"/>
      <c r="P1167" s="49"/>
      <c r="Q1167" s="49"/>
      <c r="R1167" s="49"/>
      <c r="S1167" s="49"/>
      <c r="T1167" s="49"/>
      <c r="U1167" s="49"/>
      <c r="V1167" s="49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</row>
    <row r="1168" spans="3:134">
      <c r="C1168"/>
      <c r="D1168"/>
      <c r="E1168"/>
      <c r="F1168"/>
      <c r="G1168" s="28"/>
      <c r="H1168" s="49"/>
      <c r="I1168" s="49"/>
      <c r="J1168" s="49"/>
      <c r="K1168" s="49"/>
      <c r="L1168" s="49"/>
      <c r="M1168" s="49"/>
      <c r="N1168" s="49"/>
      <c r="O1168" s="49"/>
      <c r="P1168" s="49"/>
      <c r="Q1168" s="49"/>
      <c r="R1168" s="49"/>
      <c r="S1168" s="49"/>
      <c r="T1168" s="49"/>
      <c r="U1168" s="49"/>
      <c r="V1168" s="49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</row>
    <row r="1169" spans="3:134">
      <c r="C1169"/>
      <c r="D1169"/>
      <c r="E1169"/>
      <c r="F1169"/>
      <c r="G1169" s="28"/>
      <c r="H1169" s="49"/>
      <c r="I1169" s="49"/>
      <c r="J1169" s="49"/>
      <c r="K1169" s="49"/>
      <c r="L1169" s="49"/>
      <c r="M1169" s="49"/>
      <c r="N1169" s="49"/>
      <c r="O1169" s="49"/>
      <c r="P1169" s="49"/>
      <c r="Q1169" s="49"/>
      <c r="R1169" s="49"/>
      <c r="S1169" s="49"/>
      <c r="T1169" s="49"/>
      <c r="U1169" s="49"/>
      <c r="V1169" s="4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</row>
    <row r="1170" spans="3:134">
      <c r="C1170"/>
      <c r="D1170"/>
      <c r="E1170"/>
      <c r="F1170"/>
      <c r="G1170" s="28"/>
      <c r="H1170" s="49"/>
      <c r="I1170" s="49"/>
      <c r="J1170" s="49"/>
      <c r="K1170" s="49"/>
      <c r="L1170" s="49"/>
      <c r="M1170" s="49"/>
      <c r="N1170" s="49"/>
      <c r="O1170" s="49"/>
      <c r="P1170" s="49"/>
      <c r="Q1170" s="49"/>
      <c r="R1170" s="49"/>
      <c r="S1170" s="49"/>
      <c r="T1170" s="49"/>
      <c r="U1170" s="49"/>
      <c r="V1170" s="49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</row>
    <row r="1171" spans="3:134">
      <c r="C1171"/>
      <c r="D1171"/>
      <c r="E1171"/>
      <c r="F1171"/>
      <c r="G1171" s="28"/>
      <c r="H1171" s="49"/>
      <c r="I1171" s="49"/>
      <c r="J1171" s="49"/>
      <c r="K1171" s="49"/>
      <c r="L1171" s="49"/>
      <c r="M1171" s="49"/>
      <c r="N1171" s="49"/>
      <c r="O1171" s="49"/>
      <c r="P1171" s="49"/>
      <c r="Q1171" s="49"/>
      <c r="R1171" s="49"/>
      <c r="S1171" s="49"/>
      <c r="T1171" s="49"/>
      <c r="U1171" s="49"/>
      <c r="V1171" s="49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</row>
    <row r="1172" spans="3:134">
      <c r="C1172"/>
      <c r="D1172"/>
      <c r="E1172"/>
      <c r="F1172"/>
      <c r="G1172" s="28"/>
      <c r="H1172" s="49"/>
      <c r="I1172" s="49"/>
      <c r="J1172" s="49"/>
      <c r="K1172" s="49"/>
      <c r="L1172" s="49"/>
      <c r="M1172" s="49"/>
      <c r="N1172" s="49"/>
      <c r="O1172" s="49"/>
      <c r="P1172" s="49"/>
      <c r="Q1172" s="49"/>
      <c r="R1172" s="49"/>
      <c r="S1172" s="49"/>
      <c r="T1172" s="49"/>
      <c r="U1172" s="49"/>
      <c r="V1172" s="49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</row>
    <row r="1173" spans="3:134">
      <c r="C1173"/>
      <c r="D1173"/>
      <c r="E1173"/>
      <c r="F1173"/>
      <c r="G1173" s="28"/>
      <c r="H1173" s="49"/>
      <c r="I1173" s="49"/>
      <c r="J1173" s="49"/>
      <c r="K1173" s="49"/>
      <c r="L1173" s="49"/>
      <c r="M1173" s="49"/>
      <c r="N1173" s="49"/>
      <c r="O1173" s="49"/>
      <c r="P1173" s="49"/>
      <c r="Q1173" s="49"/>
      <c r="R1173" s="49"/>
      <c r="S1173" s="49"/>
      <c r="T1173" s="49"/>
      <c r="U1173" s="49"/>
      <c r="V1173" s="49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</row>
    <row r="1174" spans="3:134">
      <c r="C1174"/>
      <c r="D1174"/>
      <c r="E1174"/>
      <c r="F1174"/>
      <c r="G1174" s="28"/>
      <c r="H1174" s="49"/>
      <c r="I1174" s="49"/>
      <c r="J1174" s="49"/>
      <c r="K1174" s="49"/>
      <c r="L1174" s="49"/>
      <c r="M1174" s="49"/>
      <c r="N1174" s="49"/>
      <c r="O1174" s="49"/>
      <c r="P1174" s="49"/>
      <c r="Q1174" s="49"/>
      <c r="R1174" s="49"/>
      <c r="S1174" s="49"/>
      <c r="T1174" s="49"/>
      <c r="U1174" s="49"/>
      <c r="V1174" s="49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</row>
    <row r="1175" spans="3:134">
      <c r="C1175"/>
      <c r="D1175"/>
      <c r="E1175"/>
      <c r="F1175"/>
      <c r="G1175" s="28"/>
      <c r="H1175" s="49"/>
      <c r="I1175" s="49"/>
      <c r="J1175" s="49"/>
      <c r="K1175" s="49"/>
      <c r="L1175" s="49"/>
      <c r="M1175" s="49"/>
      <c r="N1175" s="49"/>
      <c r="O1175" s="49"/>
      <c r="P1175" s="49"/>
      <c r="Q1175" s="49"/>
      <c r="R1175" s="49"/>
      <c r="S1175" s="49"/>
      <c r="T1175" s="49"/>
      <c r="U1175" s="49"/>
      <c r="V1175" s="49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</row>
    <row r="1176" spans="3:134">
      <c r="C1176"/>
      <c r="D1176"/>
      <c r="E1176"/>
      <c r="F1176"/>
      <c r="G1176" s="28"/>
      <c r="H1176" s="49"/>
      <c r="I1176" s="49"/>
      <c r="J1176" s="49"/>
      <c r="K1176" s="49"/>
      <c r="L1176" s="49"/>
      <c r="M1176" s="49"/>
      <c r="N1176" s="49"/>
      <c r="O1176" s="49"/>
      <c r="P1176" s="49"/>
      <c r="Q1176" s="49"/>
      <c r="R1176" s="49"/>
      <c r="S1176" s="49"/>
      <c r="T1176" s="49"/>
      <c r="U1176" s="49"/>
      <c r="V1176" s="49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</row>
    <row r="1177" spans="3:134">
      <c r="C1177"/>
      <c r="D1177"/>
      <c r="E1177"/>
      <c r="F1177"/>
      <c r="G1177" s="28"/>
      <c r="H1177" s="49"/>
      <c r="I1177" s="49"/>
      <c r="J1177" s="49"/>
      <c r="K1177" s="49"/>
      <c r="L1177" s="49"/>
      <c r="M1177" s="49"/>
      <c r="N1177" s="49"/>
      <c r="O1177" s="49"/>
      <c r="P1177" s="49"/>
      <c r="Q1177" s="49"/>
      <c r="R1177" s="49"/>
      <c r="S1177" s="49"/>
      <c r="T1177" s="49"/>
      <c r="U1177" s="49"/>
      <c r="V1177" s="49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</row>
    <row r="1178" spans="3:134">
      <c r="C1178"/>
      <c r="D1178"/>
      <c r="E1178"/>
      <c r="F1178"/>
      <c r="G1178" s="28"/>
      <c r="H1178" s="49"/>
      <c r="I1178" s="49"/>
      <c r="J1178" s="49"/>
      <c r="K1178" s="49"/>
      <c r="L1178" s="49"/>
      <c r="M1178" s="49"/>
      <c r="N1178" s="49"/>
      <c r="O1178" s="49"/>
      <c r="P1178" s="49"/>
      <c r="Q1178" s="49"/>
      <c r="R1178" s="49"/>
      <c r="S1178" s="49"/>
      <c r="T1178" s="49"/>
      <c r="U1178" s="49"/>
      <c r="V1178" s="49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</row>
    <row r="1179" spans="3:134">
      <c r="C1179"/>
      <c r="D1179"/>
      <c r="E1179"/>
      <c r="F1179"/>
      <c r="G1179" s="28"/>
      <c r="H1179" s="49"/>
      <c r="I1179" s="49"/>
      <c r="J1179" s="49"/>
      <c r="K1179" s="49"/>
      <c r="L1179" s="49"/>
      <c r="M1179" s="49"/>
      <c r="N1179" s="49"/>
      <c r="O1179" s="49"/>
      <c r="P1179" s="49"/>
      <c r="Q1179" s="49"/>
      <c r="R1179" s="49"/>
      <c r="S1179" s="49"/>
      <c r="T1179" s="49"/>
      <c r="U1179" s="49"/>
      <c r="V1179" s="4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</row>
    <row r="1180" spans="3:134">
      <c r="C1180"/>
      <c r="D1180"/>
      <c r="E1180"/>
      <c r="F1180"/>
      <c r="G1180" s="28"/>
      <c r="H1180" s="49"/>
      <c r="I1180" s="49"/>
      <c r="J1180" s="49"/>
      <c r="K1180" s="49"/>
      <c r="L1180" s="49"/>
      <c r="M1180" s="49"/>
      <c r="N1180" s="49"/>
      <c r="O1180" s="49"/>
      <c r="P1180" s="49"/>
      <c r="Q1180" s="49"/>
      <c r="R1180" s="49"/>
      <c r="S1180" s="49"/>
      <c r="T1180" s="49"/>
      <c r="U1180" s="49"/>
      <c r="V1180" s="49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</row>
    <row r="1181" spans="3:134">
      <c r="C1181"/>
      <c r="D1181"/>
      <c r="E1181"/>
      <c r="F1181"/>
      <c r="G1181" s="28"/>
      <c r="H1181" s="49"/>
      <c r="I1181" s="49"/>
      <c r="J1181" s="49"/>
      <c r="K1181" s="49"/>
      <c r="L1181" s="49"/>
      <c r="M1181" s="49"/>
      <c r="N1181" s="49"/>
      <c r="O1181" s="49"/>
      <c r="P1181" s="49"/>
      <c r="Q1181" s="49"/>
      <c r="R1181" s="49"/>
      <c r="S1181" s="49"/>
      <c r="T1181" s="49"/>
      <c r="U1181" s="49"/>
      <c r="V1181" s="49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</row>
    <row r="1182" spans="3:134">
      <c r="C1182"/>
      <c r="D1182"/>
      <c r="E1182"/>
      <c r="F1182"/>
      <c r="G1182" s="28"/>
      <c r="H1182" s="49"/>
      <c r="I1182" s="49"/>
      <c r="J1182" s="49"/>
      <c r="K1182" s="49"/>
      <c r="L1182" s="49"/>
      <c r="M1182" s="49"/>
      <c r="N1182" s="49"/>
      <c r="O1182" s="49"/>
      <c r="P1182" s="49"/>
      <c r="Q1182" s="49"/>
      <c r="R1182" s="49"/>
      <c r="S1182" s="49"/>
      <c r="T1182" s="49"/>
      <c r="U1182" s="49"/>
      <c r="V1182" s="49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</row>
    <row r="1183" spans="3:134">
      <c r="C1183"/>
      <c r="D1183"/>
      <c r="E1183"/>
      <c r="F1183"/>
      <c r="G1183" s="28"/>
      <c r="H1183" s="49"/>
      <c r="I1183" s="49"/>
      <c r="J1183" s="49"/>
      <c r="K1183" s="49"/>
      <c r="L1183" s="49"/>
      <c r="M1183" s="49"/>
      <c r="N1183" s="49"/>
      <c r="O1183" s="49"/>
      <c r="P1183" s="49"/>
      <c r="Q1183" s="49"/>
      <c r="R1183" s="49"/>
      <c r="S1183" s="49"/>
      <c r="T1183" s="49"/>
      <c r="U1183" s="49"/>
      <c r="V1183" s="49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</row>
    <row r="1184" spans="3:134">
      <c r="C1184"/>
      <c r="D1184"/>
      <c r="E1184"/>
      <c r="F1184"/>
      <c r="G1184" s="28"/>
      <c r="H1184" s="49"/>
      <c r="I1184" s="49"/>
      <c r="J1184" s="49"/>
      <c r="K1184" s="49"/>
      <c r="L1184" s="49"/>
      <c r="M1184" s="49"/>
      <c r="N1184" s="49"/>
      <c r="O1184" s="49"/>
      <c r="P1184" s="49"/>
      <c r="Q1184" s="49"/>
      <c r="R1184" s="49"/>
      <c r="S1184" s="49"/>
      <c r="T1184" s="49"/>
      <c r="U1184" s="49"/>
      <c r="V1184" s="49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</row>
    <row r="1185" spans="3:134">
      <c r="C1185"/>
      <c r="D1185"/>
      <c r="E1185"/>
      <c r="F1185"/>
      <c r="G1185" s="28"/>
      <c r="H1185" s="49"/>
      <c r="I1185" s="49"/>
      <c r="J1185" s="49"/>
      <c r="K1185" s="49"/>
      <c r="L1185" s="49"/>
      <c r="M1185" s="49"/>
      <c r="N1185" s="49"/>
      <c r="O1185" s="49"/>
      <c r="P1185" s="49"/>
      <c r="Q1185" s="49"/>
      <c r="R1185" s="49"/>
      <c r="S1185" s="49"/>
      <c r="T1185" s="49"/>
      <c r="U1185" s="49"/>
      <c r="V1185" s="49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</row>
    <row r="1186" spans="3:134">
      <c r="C1186"/>
      <c r="D1186"/>
      <c r="E1186"/>
      <c r="F1186"/>
      <c r="G1186" s="28"/>
      <c r="H1186" s="49"/>
      <c r="I1186" s="49"/>
      <c r="J1186" s="49"/>
      <c r="K1186" s="49"/>
      <c r="L1186" s="49"/>
      <c r="M1186" s="49"/>
      <c r="N1186" s="49"/>
      <c r="O1186" s="49"/>
      <c r="P1186" s="49"/>
      <c r="Q1186" s="49"/>
      <c r="R1186" s="49"/>
      <c r="S1186" s="49"/>
      <c r="T1186" s="49"/>
      <c r="U1186" s="49"/>
      <c r="V1186" s="49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</row>
    <row r="1187" spans="3:134">
      <c r="C1187"/>
      <c r="D1187"/>
      <c r="E1187"/>
      <c r="F1187"/>
      <c r="G1187" s="28"/>
      <c r="H1187" s="49"/>
      <c r="I1187" s="49"/>
      <c r="J1187" s="49"/>
      <c r="K1187" s="49"/>
      <c r="L1187" s="49"/>
      <c r="M1187" s="49"/>
      <c r="N1187" s="49"/>
      <c r="O1187" s="49"/>
      <c r="P1187" s="49"/>
      <c r="Q1187" s="49"/>
      <c r="R1187" s="49"/>
      <c r="S1187" s="49"/>
      <c r="T1187" s="49"/>
      <c r="U1187" s="49"/>
      <c r="V1187" s="49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</row>
    <row r="1188" spans="3:134">
      <c r="C1188"/>
      <c r="D1188"/>
      <c r="E1188"/>
      <c r="F1188"/>
      <c r="G1188" s="28"/>
      <c r="H1188" s="49"/>
      <c r="I1188" s="49"/>
      <c r="J1188" s="49"/>
      <c r="K1188" s="49"/>
      <c r="L1188" s="49"/>
      <c r="M1188" s="49"/>
      <c r="N1188" s="49"/>
      <c r="O1188" s="49"/>
      <c r="P1188" s="49"/>
      <c r="Q1188" s="49"/>
      <c r="R1188" s="49"/>
      <c r="S1188" s="49"/>
      <c r="T1188" s="49"/>
      <c r="U1188" s="49"/>
      <c r="V1188" s="49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</row>
    <row r="1189" spans="3:134">
      <c r="C1189"/>
      <c r="D1189"/>
      <c r="E1189"/>
      <c r="F1189"/>
      <c r="G1189" s="28"/>
      <c r="H1189" s="49"/>
      <c r="I1189" s="49"/>
      <c r="J1189" s="49"/>
      <c r="K1189" s="49"/>
      <c r="L1189" s="49"/>
      <c r="M1189" s="49"/>
      <c r="N1189" s="49"/>
      <c r="O1189" s="49"/>
      <c r="P1189" s="49"/>
      <c r="Q1189" s="49"/>
      <c r="R1189" s="49"/>
      <c r="S1189" s="49"/>
      <c r="T1189" s="49"/>
      <c r="U1189" s="49"/>
      <c r="V1189" s="4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</row>
    <row r="1190" spans="3:134">
      <c r="C1190"/>
      <c r="D1190"/>
      <c r="E1190"/>
      <c r="F1190"/>
      <c r="G1190" s="28"/>
      <c r="H1190" s="49"/>
      <c r="I1190" s="49"/>
      <c r="J1190" s="49"/>
      <c r="K1190" s="49"/>
      <c r="L1190" s="49"/>
      <c r="M1190" s="49"/>
      <c r="N1190" s="49"/>
      <c r="O1190" s="49"/>
      <c r="P1190" s="49"/>
      <c r="Q1190" s="49"/>
      <c r="R1190" s="49"/>
      <c r="S1190" s="49"/>
      <c r="T1190" s="49"/>
      <c r="U1190" s="49"/>
      <c r="V1190" s="49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</row>
    <row r="1191" spans="3:134">
      <c r="C1191"/>
      <c r="D1191"/>
      <c r="E1191"/>
      <c r="F1191"/>
      <c r="G1191" s="28"/>
      <c r="H1191" s="49"/>
      <c r="I1191" s="49"/>
      <c r="J1191" s="49"/>
      <c r="K1191" s="49"/>
      <c r="L1191" s="49"/>
      <c r="M1191" s="49"/>
      <c r="N1191" s="49"/>
      <c r="O1191" s="49"/>
      <c r="P1191" s="49"/>
      <c r="Q1191" s="49"/>
      <c r="R1191" s="49"/>
      <c r="S1191" s="49"/>
      <c r="T1191" s="49"/>
      <c r="U1191" s="49"/>
      <c r="V1191" s="49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</row>
    <row r="1192" spans="3:134">
      <c r="C1192"/>
      <c r="D1192"/>
      <c r="E1192"/>
      <c r="F1192"/>
      <c r="G1192" s="28"/>
      <c r="H1192" s="49"/>
      <c r="I1192" s="49"/>
      <c r="J1192" s="49"/>
      <c r="K1192" s="49"/>
      <c r="L1192" s="49"/>
      <c r="M1192" s="49"/>
      <c r="N1192" s="49"/>
      <c r="O1192" s="49"/>
      <c r="P1192" s="49"/>
      <c r="Q1192" s="49"/>
      <c r="R1192" s="49"/>
      <c r="S1192" s="49"/>
      <c r="T1192" s="49"/>
      <c r="U1192" s="49"/>
      <c r="V1192" s="49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</row>
    <row r="1193" spans="3:134">
      <c r="C1193"/>
      <c r="D1193"/>
      <c r="E1193"/>
      <c r="F1193"/>
      <c r="G1193" s="28"/>
      <c r="H1193" s="49"/>
      <c r="I1193" s="49"/>
      <c r="J1193" s="49"/>
      <c r="K1193" s="49"/>
      <c r="L1193" s="49"/>
      <c r="M1193" s="49"/>
      <c r="N1193" s="49"/>
      <c r="O1193" s="49"/>
      <c r="P1193" s="49"/>
      <c r="Q1193" s="49"/>
      <c r="R1193" s="49"/>
      <c r="S1193" s="49"/>
      <c r="T1193" s="49"/>
      <c r="U1193" s="49"/>
      <c r="V1193" s="49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</row>
    <row r="1194" spans="3:134">
      <c r="C1194"/>
      <c r="D1194"/>
      <c r="E1194"/>
      <c r="F1194"/>
      <c r="G1194" s="28"/>
      <c r="H1194" s="49"/>
      <c r="I1194" s="49"/>
      <c r="J1194" s="49"/>
      <c r="K1194" s="49"/>
      <c r="L1194" s="49"/>
      <c r="M1194" s="49"/>
      <c r="N1194" s="49"/>
      <c r="O1194" s="49"/>
      <c r="P1194" s="49"/>
      <c r="Q1194" s="49"/>
      <c r="R1194" s="49"/>
      <c r="S1194" s="49"/>
      <c r="T1194" s="49"/>
      <c r="U1194" s="49"/>
      <c r="V1194" s="49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</row>
    <row r="1195" spans="3:134">
      <c r="C1195"/>
      <c r="D1195"/>
      <c r="E1195"/>
      <c r="F1195"/>
      <c r="G1195" s="28"/>
      <c r="H1195" s="49"/>
      <c r="I1195" s="49"/>
      <c r="J1195" s="49"/>
      <c r="K1195" s="49"/>
      <c r="L1195" s="49"/>
      <c r="M1195" s="49"/>
      <c r="N1195" s="49"/>
      <c r="O1195" s="49"/>
      <c r="P1195" s="49"/>
      <c r="Q1195" s="49"/>
      <c r="R1195" s="49"/>
      <c r="S1195" s="49"/>
      <c r="T1195" s="49"/>
      <c r="U1195" s="49"/>
      <c r="V1195" s="49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</row>
    <row r="1196" spans="3:134">
      <c r="C1196"/>
      <c r="D1196"/>
      <c r="E1196"/>
      <c r="F1196"/>
      <c r="G1196" s="28"/>
      <c r="H1196" s="49"/>
      <c r="I1196" s="49"/>
      <c r="J1196" s="49"/>
      <c r="K1196" s="49"/>
      <c r="L1196" s="49"/>
      <c r="M1196" s="49"/>
      <c r="N1196" s="49"/>
      <c r="O1196" s="49"/>
      <c r="P1196" s="49"/>
      <c r="Q1196" s="49"/>
      <c r="R1196" s="49"/>
      <c r="S1196" s="49"/>
      <c r="T1196" s="49"/>
      <c r="U1196" s="49"/>
      <c r="V1196" s="49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</row>
    <row r="1197" spans="3:134">
      <c r="C1197"/>
      <c r="D1197"/>
      <c r="E1197"/>
      <c r="F1197"/>
      <c r="G1197" s="28"/>
      <c r="H1197" s="49"/>
      <c r="I1197" s="49"/>
      <c r="J1197" s="49"/>
      <c r="K1197" s="49"/>
      <c r="L1197" s="49"/>
      <c r="M1197" s="49"/>
      <c r="N1197" s="49"/>
      <c r="O1197" s="49"/>
      <c r="P1197" s="49"/>
      <c r="Q1197" s="49"/>
      <c r="R1197" s="49"/>
      <c r="S1197" s="49"/>
      <c r="T1197" s="49"/>
      <c r="U1197" s="49"/>
      <c r="V1197" s="49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</row>
    <row r="1198" spans="3:134">
      <c r="C1198"/>
      <c r="D1198"/>
      <c r="E1198"/>
      <c r="F1198"/>
      <c r="G1198" s="28"/>
      <c r="H1198" s="49"/>
      <c r="I1198" s="49"/>
      <c r="J1198" s="49"/>
      <c r="K1198" s="49"/>
      <c r="L1198" s="49"/>
      <c r="M1198" s="49"/>
      <c r="N1198" s="49"/>
      <c r="O1198" s="49"/>
      <c r="P1198" s="49"/>
      <c r="Q1198" s="49"/>
      <c r="R1198" s="49"/>
      <c r="S1198" s="49"/>
      <c r="T1198" s="49"/>
      <c r="U1198" s="49"/>
      <c r="V1198" s="49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</row>
    <row r="1199" spans="3:134">
      <c r="C1199"/>
      <c r="D1199"/>
      <c r="E1199"/>
      <c r="F1199"/>
      <c r="G1199" s="28"/>
      <c r="H1199" s="49"/>
      <c r="I1199" s="49"/>
      <c r="J1199" s="49"/>
      <c r="K1199" s="49"/>
      <c r="L1199" s="49"/>
      <c r="M1199" s="49"/>
      <c r="N1199" s="49"/>
      <c r="O1199" s="49"/>
      <c r="P1199" s="49"/>
      <c r="Q1199" s="49"/>
      <c r="R1199" s="49"/>
      <c r="S1199" s="49"/>
      <c r="T1199" s="49"/>
      <c r="U1199" s="49"/>
      <c r="V1199" s="4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</row>
    <row r="1200" spans="3:134">
      <c r="C1200"/>
      <c r="D1200"/>
      <c r="E1200"/>
      <c r="F1200"/>
      <c r="G1200" s="28"/>
      <c r="H1200" s="49"/>
      <c r="I1200" s="49"/>
      <c r="J1200" s="49"/>
      <c r="K1200" s="49"/>
      <c r="L1200" s="49"/>
      <c r="M1200" s="49"/>
      <c r="N1200" s="49"/>
      <c r="O1200" s="49"/>
      <c r="P1200" s="49"/>
      <c r="Q1200" s="49"/>
      <c r="R1200" s="49"/>
      <c r="S1200" s="49"/>
      <c r="T1200" s="49"/>
      <c r="U1200" s="49"/>
      <c r="V1200" s="49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</row>
    <row r="1201" spans="3:134">
      <c r="C1201"/>
      <c r="D1201"/>
      <c r="E1201"/>
      <c r="F1201"/>
      <c r="G1201" s="28"/>
      <c r="H1201" s="49"/>
      <c r="I1201" s="49"/>
      <c r="J1201" s="49"/>
      <c r="K1201" s="49"/>
      <c r="L1201" s="49"/>
      <c r="M1201" s="49"/>
      <c r="N1201" s="49"/>
      <c r="O1201" s="49"/>
      <c r="P1201" s="49"/>
      <c r="Q1201" s="49"/>
      <c r="R1201" s="49"/>
      <c r="S1201" s="49"/>
      <c r="T1201" s="49"/>
      <c r="U1201" s="49"/>
      <c r="V1201" s="49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</row>
    <row r="1202" spans="3:134">
      <c r="C1202"/>
      <c r="D1202"/>
      <c r="E1202"/>
      <c r="F1202"/>
      <c r="G1202" s="28"/>
      <c r="H1202" s="49"/>
      <c r="I1202" s="49"/>
      <c r="J1202" s="49"/>
      <c r="K1202" s="49"/>
      <c r="L1202" s="49"/>
      <c r="M1202" s="49"/>
      <c r="N1202" s="49"/>
      <c r="O1202" s="49"/>
      <c r="P1202" s="49"/>
      <c r="Q1202" s="49"/>
      <c r="R1202" s="49"/>
      <c r="S1202" s="49"/>
      <c r="T1202" s="49"/>
      <c r="U1202" s="49"/>
      <c r="V1202" s="49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</row>
    <row r="1203" spans="3:134">
      <c r="C1203"/>
      <c r="D1203"/>
      <c r="E1203"/>
      <c r="F1203"/>
      <c r="G1203" s="28"/>
      <c r="H1203" s="49"/>
      <c r="I1203" s="49"/>
      <c r="J1203" s="49"/>
      <c r="K1203" s="49"/>
      <c r="L1203" s="49"/>
      <c r="M1203" s="49"/>
      <c r="N1203" s="49"/>
      <c r="O1203" s="49"/>
      <c r="P1203" s="49"/>
      <c r="Q1203" s="49"/>
      <c r="R1203" s="49"/>
      <c r="S1203" s="49"/>
      <c r="T1203" s="49"/>
      <c r="U1203" s="49"/>
      <c r="V1203" s="49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</row>
    <row r="1204" spans="3:134">
      <c r="C1204"/>
      <c r="D1204"/>
      <c r="E1204"/>
      <c r="F1204"/>
      <c r="G1204" s="28"/>
      <c r="H1204" s="49"/>
      <c r="I1204" s="49"/>
      <c r="J1204" s="49"/>
      <c r="K1204" s="49"/>
      <c r="L1204" s="49"/>
      <c r="M1204" s="49"/>
      <c r="N1204" s="49"/>
      <c r="O1204" s="49"/>
      <c r="P1204" s="49"/>
      <c r="Q1204" s="49"/>
      <c r="R1204" s="49"/>
      <c r="S1204" s="49"/>
      <c r="T1204" s="49"/>
      <c r="U1204" s="49"/>
      <c r="V1204" s="49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</row>
    <row r="1205" spans="3:134">
      <c r="C1205"/>
      <c r="D1205"/>
      <c r="E1205"/>
      <c r="F1205"/>
      <c r="G1205" s="28"/>
      <c r="H1205" s="49"/>
      <c r="I1205" s="49"/>
      <c r="J1205" s="49"/>
      <c r="K1205" s="49"/>
      <c r="L1205" s="49"/>
      <c r="M1205" s="49"/>
      <c r="N1205" s="49"/>
      <c r="O1205" s="49"/>
      <c r="P1205" s="49"/>
      <c r="Q1205" s="49"/>
      <c r="R1205" s="49"/>
      <c r="S1205" s="49"/>
      <c r="T1205" s="49"/>
      <c r="U1205" s="49"/>
      <c r="V1205" s="49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</row>
    <row r="1206" spans="3:134">
      <c r="C1206"/>
      <c r="D1206"/>
      <c r="E1206"/>
      <c r="F1206"/>
      <c r="G1206" s="28"/>
      <c r="H1206" s="49"/>
      <c r="I1206" s="49"/>
      <c r="J1206" s="49"/>
      <c r="K1206" s="49"/>
      <c r="L1206" s="49"/>
      <c r="M1206" s="49"/>
      <c r="N1206" s="49"/>
      <c r="O1206" s="49"/>
      <c r="P1206" s="49"/>
      <c r="Q1206" s="49"/>
      <c r="R1206" s="49"/>
      <c r="S1206" s="49"/>
      <c r="T1206" s="49"/>
      <c r="U1206" s="49"/>
      <c r="V1206" s="49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</row>
    <row r="1207" spans="3:134">
      <c r="C1207"/>
      <c r="D1207"/>
      <c r="E1207"/>
      <c r="F1207"/>
      <c r="G1207" s="28"/>
      <c r="H1207" s="49"/>
      <c r="I1207" s="49"/>
      <c r="J1207" s="49"/>
      <c r="K1207" s="49"/>
      <c r="L1207" s="49"/>
      <c r="M1207" s="49"/>
      <c r="N1207" s="49"/>
      <c r="O1207" s="49"/>
      <c r="P1207" s="49"/>
      <c r="Q1207" s="49"/>
      <c r="R1207" s="49"/>
      <c r="S1207" s="49"/>
      <c r="T1207" s="49"/>
      <c r="U1207" s="49"/>
      <c r="V1207" s="49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</row>
    <row r="1208" spans="3:134">
      <c r="C1208"/>
      <c r="D1208"/>
      <c r="E1208"/>
      <c r="F1208"/>
      <c r="G1208" s="28"/>
      <c r="H1208" s="49"/>
      <c r="I1208" s="49"/>
      <c r="J1208" s="49"/>
      <c r="K1208" s="49"/>
      <c r="L1208" s="49"/>
      <c r="M1208" s="49"/>
      <c r="N1208" s="49"/>
      <c r="O1208" s="49"/>
      <c r="P1208" s="49"/>
      <c r="Q1208" s="49"/>
      <c r="R1208" s="49"/>
      <c r="S1208" s="49"/>
      <c r="T1208" s="49"/>
      <c r="U1208" s="49"/>
      <c r="V1208" s="49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</row>
    <row r="1209" spans="3:134">
      <c r="C1209"/>
      <c r="D1209"/>
      <c r="E1209"/>
      <c r="F1209"/>
      <c r="G1209" s="28"/>
      <c r="H1209" s="49"/>
      <c r="I1209" s="49"/>
      <c r="J1209" s="49"/>
      <c r="K1209" s="49"/>
      <c r="L1209" s="49"/>
      <c r="M1209" s="49"/>
      <c r="N1209" s="49"/>
      <c r="O1209" s="49"/>
      <c r="P1209" s="49"/>
      <c r="Q1209" s="49"/>
      <c r="R1209" s="49"/>
      <c r="S1209" s="49"/>
      <c r="T1209" s="49"/>
      <c r="U1209" s="49"/>
      <c r="V1209" s="4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</row>
    <row r="1210" spans="3:134">
      <c r="C1210"/>
      <c r="D1210"/>
      <c r="E1210"/>
      <c r="F1210"/>
      <c r="G1210" s="28"/>
      <c r="H1210" s="49"/>
      <c r="I1210" s="49"/>
      <c r="J1210" s="49"/>
      <c r="K1210" s="49"/>
      <c r="L1210" s="49"/>
      <c r="M1210" s="49"/>
      <c r="N1210" s="49"/>
      <c r="O1210" s="49"/>
      <c r="P1210" s="49"/>
      <c r="Q1210" s="49"/>
      <c r="R1210" s="49"/>
      <c r="S1210" s="49"/>
      <c r="T1210" s="49"/>
      <c r="U1210" s="49"/>
      <c r="V1210" s="49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</row>
    <row r="1211" spans="3:134">
      <c r="C1211"/>
      <c r="D1211"/>
      <c r="E1211"/>
      <c r="F1211"/>
      <c r="G1211" s="28"/>
      <c r="H1211" s="49"/>
      <c r="I1211" s="49"/>
      <c r="J1211" s="49"/>
      <c r="K1211" s="49"/>
      <c r="L1211" s="49"/>
      <c r="M1211" s="49"/>
      <c r="N1211" s="49"/>
      <c r="O1211" s="49"/>
      <c r="P1211" s="49"/>
      <c r="Q1211" s="49"/>
      <c r="R1211" s="49"/>
      <c r="S1211" s="49"/>
      <c r="T1211" s="49"/>
      <c r="U1211" s="49"/>
      <c r="V1211" s="49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</row>
    <row r="1212" spans="3:134">
      <c r="C1212"/>
      <c r="D1212"/>
      <c r="E1212"/>
      <c r="F1212"/>
      <c r="G1212" s="28"/>
      <c r="H1212" s="49"/>
      <c r="I1212" s="49"/>
      <c r="J1212" s="49"/>
      <c r="K1212" s="49"/>
      <c r="L1212" s="49"/>
      <c r="M1212" s="49"/>
      <c r="N1212" s="49"/>
      <c r="O1212" s="49"/>
      <c r="P1212" s="49"/>
      <c r="Q1212" s="49"/>
      <c r="R1212" s="49"/>
      <c r="S1212" s="49"/>
      <c r="T1212" s="49"/>
      <c r="U1212" s="49"/>
      <c r="V1212" s="49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</row>
    <row r="1213" spans="3:134">
      <c r="C1213"/>
      <c r="D1213"/>
      <c r="E1213"/>
      <c r="F1213"/>
      <c r="G1213" s="28"/>
      <c r="H1213" s="49"/>
      <c r="I1213" s="49"/>
      <c r="J1213" s="49"/>
      <c r="K1213" s="49"/>
      <c r="L1213" s="49"/>
      <c r="M1213" s="49"/>
      <c r="N1213" s="49"/>
      <c r="O1213" s="49"/>
      <c r="P1213" s="49"/>
      <c r="Q1213" s="49"/>
      <c r="R1213" s="49"/>
      <c r="S1213" s="49"/>
      <c r="T1213" s="49"/>
      <c r="U1213" s="49"/>
      <c r="V1213" s="49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</row>
    <row r="1214" spans="3:134">
      <c r="C1214"/>
      <c r="D1214"/>
      <c r="E1214"/>
      <c r="F1214"/>
      <c r="G1214" s="28"/>
      <c r="H1214" s="49"/>
      <c r="I1214" s="49"/>
      <c r="J1214" s="49"/>
      <c r="K1214" s="49"/>
      <c r="L1214" s="49"/>
      <c r="M1214" s="49"/>
      <c r="N1214" s="49"/>
      <c r="O1214" s="49"/>
      <c r="P1214" s="49"/>
      <c r="Q1214" s="49"/>
      <c r="R1214" s="49"/>
      <c r="S1214" s="49"/>
      <c r="T1214" s="49"/>
      <c r="U1214" s="49"/>
      <c r="V1214" s="49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</row>
    <row r="1215" spans="3:134">
      <c r="C1215"/>
      <c r="D1215"/>
      <c r="E1215"/>
      <c r="F1215"/>
      <c r="G1215" s="28"/>
      <c r="H1215" s="49"/>
      <c r="I1215" s="49"/>
      <c r="J1215" s="49"/>
      <c r="K1215" s="49"/>
      <c r="L1215" s="49"/>
      <c r="M1215" s="49"/>
      <c r="N1215" s="49"/>
      <c r="O1215" s="49"/>
      <c r="P1215" s="49"/>
      <c r="Q1215" s="49"/>
      <c r="R1215" s="49"/>
      <c r="S1215" s="49"/>
      <c r="T1215" s="49"/>
      <c r="U1215" s="49"/>
      <c r="V1215" s="49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</row>
    <row r="1216" spans="3:134">
      <c r="C1216"/>
      <c r="D1216"/>
      <c r="E1216"/>
      <c r="F1216"/>
      <c r="G1216" s="28"/>
      <c r="H1216" s="49"/>
      <c r="I1216" s="49"/>
      <c r="J1216" s="49"/>
      <c r="K1216" s="49"/>
      <c r="L1216" s="49"/>
      <c r="M1216" s="49"/>
      <c r="N1216" s="49"/>
      <c r="O1216" s="49"/>
      <c r="P1216" s="49"/>
      <c r="Q1216" s="49"/>
      <c r="R1216" s="49"/>
      <c r="S1216" s="49"/>
      <c r="T1216" s="49"/>
      <c r="U1216" s="49"/>
      <c r="V1216" s="49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</row>
    <row r="1217" spans="3:134">
      <c r="C1217"/>
      <c r="D1217"/>
      <c r="E1217"/>
      <c r="F1217"/>
      <c r="G1217" s="28"/>
      <c r="H1217" s="49"/>
      <c r="I1217" s="49"/>
      <c r="J1217" s="49"/>
      <c r="K1217" s="49"/>
      <c r="L1217" s="49"/>
      <c r="M1217" s="49"/>
      <c r="N1217" s="49"/>
      <c r="O1217" s="49"/>
      <c r="P1217" s="49"/>
      <c r="Q1217" s="49"/>
      <c r="R1217" s="49"/>
      <c r="S1217" s="49"/>
      <c r="T1217" s="49"/>
      <c r="U1217" s="49"/>
      <c r="V1217" s="49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</row>
    <row r="1218" spans="3:134">
      <c r="C1218"/>
      <c r="D1218"/>
      <c r="E1218"/>
      <c r="F1218"/>
      <c r="G1218" s="28"/>
      <c r="H1218" s="49"/>
      <c r="I1218" s="49"/>
      <c r="J1218" s="49"/>
      <c r="K1218" s="49"/>
      <c r="L1218" s="49"/>
      <c r="M1218" s="49"/>
      <c r="N1218" s="49"/>
      <c r="O1218" s="49"/>
      <c r="P1218" s="49"/>
      <c r="Q1218" s="49"/>
      <c r="R1218" s="49"/>
      <c r="S1218" s="49"/>
      <c r="T1218" s="49"/>
      <c r="U1218" s="49"/>
      <c r="V1218" s="49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</row>
    <row r="1219" spans="3:134">
      <c r="C1219"/>
      <c r="D1219"/>
      <c r="E1219"/>
      <c r="F1219"/>
      <c r="G1219" s="28"/>
      <c r="H1219" s="49"/>
      <c r="I1219" s="49"/>
      <c r="J1219" s="49"/>
      <c r="K1219" s="49"/>
      <c r="L1219" s="49"/>
      <c r="M1219" s="49"/>
      <c r="N1219" s="49"/>
      <c r="O1219" s="49"/>
      <c r="P1219" s="49"/>
      <c r="Q1219" s="49"/>
      <c r="R1219" s="49"/>
      <c r="S1219" s="49"/>
      <c r="T1219" s="49"/>
      <c r="U1219" s="49"/>
      <c r="V1219" s="4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</row>
    <row r="1220" spans="3:134">
      <c r="C1220"/>
      <c r="D1220"/>
      <c r="E1220"/>
      <c r="F1220"/>
      <c r="G1220" s="28"/>
      <c r="H1220" s="49"/>
      <c r="I1220" s="49"/>
      <c r="J1220" s="49"/>
      <c r="K1220" s="49"/>
      <c r="L1220" s="49"/>
      <c r="M1220" s="49"/>
      <c r="N1220" s="49"/>
      <c r="O1220" s="49"/>
      <c r="P1220" s="49"/>
      <c r="Q1220" s="49"/>
      <c r="R1220" s="49"/>
      <c r="S1220" s="49"/>
      <c r="T1220" s="49"/>
      <c r="U1220" s="49"/>
      <c r="V1220" s="49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</row>
    <row r="1221" spans="3:134">
      <c r="C1221"/>
      <c r="D1221"/>
      <c r="E1221"/>
      <c r="F1221"/>
      <c r="G1221" s="28"/>
      <c r="H1221" s="49"/>
      <c r="I1221" s="49"/>
      <c r="J1221" s="49"/>
      <c r="K1221" s="49"/>
      <c r="L1221" s="49"/>
      <c r="M1221" s="49"/>
      <c r="N1221" s="49"/>
      <c r="O1221" s="49"/>
      <c r="P1221" s="49"/>
      <c r="Q1221" s="49"/>
      <c r="R1221" s="49"/>
      <c r="S1221" s="49"/>
      <c r="T1221" s="49"/>
      <c r="U1221" s="49"/>
      <c r="V1221" s="49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</row>
    <row r="1222" spans="3:134">
      <c r="C1222"/>
      <c r="D1222"/>
      <c r="E1222"/>
      <c r="F1222"/>
      <c r="G1222" s="28"/>
      <c r="H1222" s="49"/>
      <c r="I1222" s="49"/>
      <c r="J1222" s="49"/>
      <c r="K1222" s="49"/>
      <c r="L1222" s="49"/>
      <c r="M1222" s="49"/>
      <c r="N1222" s="49"/>
      <c r="O1222" s="49"/>
      <c r="P1222" s="49"/>
      <c r="Q1222" s="49"/>
      <c r="R1222" s="49"/>
      <c r="S1222" s="49"/>
      <c r="T1222" s="49"/>
      <c r="U1222" s="49"/>
      <c r="V1222" s="49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</row>
    <row r="1223" spans="3:134">
      <c r="C1223"/>
      <c r="D1223"/>
      <c r="E1223"/>
      <c r="F1223"/>
      <c r="G1223" s="28"/>
      <c r="H1223" s="49"/>
      <c r="I1223" s="49"/>
      <c r="J1223" s="49"/>
      <c r="K1223" s="49"/>
      <c r="L1223" s="49"/>
      <c r="M1223" s="49"/>
      <c r="N1223" s="49"/>
      <c r="O1223" s="49"/>
      <c r="P1223" s="49"/>
      <c r="Q1223" s="49"/>
      <c r="R1223" s="49"/>
      <c r="S1223" s="49"/>
      <c r="T1223" s="49"/>
      <c r="U1223" s="49"/>
      <c r="V1223" s="49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</row>
    <row r="1224" spans="3:134">
      <c r="C1224"/>
      <c r="D1224"/>
      <c r="E1224"/>
      <c r="F1224"/>
      <c r="G1224" s="28"/>
      <c r="H1224" s="49"/>
      <c r="I1224" s="49"/>
      <c r="J1224" s="49"/>
      <c r="K1224" s="49"/>
      <c r="L1224" s="49"/>
      <c r="M1224" s="49"/>
      <c r="N1224" s="49"/>
      <c r="O1224" s="49"/>
      <c r="P1224" s="49"/>
      <c r="Q1224" s="49"/>
      <c r="R1224" s="49"/>
      <c r="S1224" s="49"/>
      <c r="T1224" s="49"/>
      <c r="U1224" s="49"/>
      <c r="V1224" s="49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</row>
    <row r="1225" spans="3:134">
      <c r="C1225"/>
      <c r="D1225"/>
      <c r="E1225"/>
      <c r="F1225"/>
      <c r="G1225" s="28"/>
      <c r="H1225" s="49"/>
      <c r="I1225" s="49"/>
      <c r="J1225" s="49"/>
      <c r="K1225" s="49"/>
      <c r="L1225" s="49"/>
      <c r="M1225" s="49"/>
      <c r="N1225" s="49"/>
      <c r="O1225" s="49"/>
      <c r="P1225" s="49"/>
      <c r="Q1225" s="49"/>
      <c r="R1225" s="49"/>
      <c r="S1225" s="49"/>
      <c r="T1225" s="49"/>
      <c r="U1225" s="49"/>
      <c r="V1225" s="49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</row>
    <row r="1226" spans="3:134">
      <c r="C1226"/>
      <c r="D1226"/>
      <c r="E1226"/>
      <c r="F1226"/>
      <c r="G1226" s="28"/>
      <c r="H1226" s="49"/>
      <c r="I1226" s="49"/>
      <c r="J1226" s="49"/>
      <c r="K1226" s="49"/>
      <c r="L1226" s="49"/>
      <c r="M1226" s="49"/>
      <c r="N1226" s="49"/>
      <c r="O1226" s="49"/>
      <c r="P1226" s="49"/>
      <c r="Q1226" s="49"/>
      <c r="R1226" s="49"/>
      <c r="S1226" s="49"/>
      <c r="T1226" s="49"/>
      <c r="U1226" s="49"/>
      <c r="V1226" s="49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</row>
    <row r="1227" spans="3:134">
      <c r="C1227"/>
      <c r="D1227"/>
      <c r="E1227"/>
      <c r="F1227"/>
      <c r="G1227" s="28"/>
      <c r="H1227" s="49"/>
      <c r="I1227" s="49"/>
      <c r="J1227" s="49"/>
      <c r="K1227" s="49"/>
      <c r="L1227" s="49"/>
      <c r="M1227" s="49"/>
      <c r="N1227" s="49"/>
      <c r="O1227" s="49"/>
      <c r="P1227" s="49"/>
      <c r="Q1227" s="49"/>
      <c r="R1227" s="49"/>
      <c r="S1227" s="49"/>
      <c r="T1227" s="49"/>
      <c r="U1227" s="49"/>
      <c r="V1227" s="49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</row>
    <row r="1228" spans="3:134">
      <c r="C1228"/>
      <c r="D1228"/>
      <c r="E1228"/>
      <c r="F1228"/>
      <c r="G1228" s="28"/>
      <c r="H1228" s="49"/>
      <c r="I1228" s="49"/>
      <c r="J1228" s="49"/>
      <c r="K1228" s="49"/>
      <c r="L1228" s="49"/>
      <c r="M1228" s="49"/>
      <c r="N1228" s="49"/>
      <c r="O1228" s="49"/>
      <c r="P1228" s="49"/>
      <c r="Q1228" s="49"/>
      <c r="R1228" s="49"/>
      <c r="S1228" s="49"/>
      <c r="T1228" s="49"/>
      <c r="U1228" s="49"/>
      <c r="V1228" s="49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</row>
    <row r="1229" spans="3:134">
      <c r="C1229"/>
      <c r="D1229"/>
      <c r="E1229"/>
      <c r="F1229"/>
      <c r="G1229" s="28"/>
      <c r="H1229" s="49"/>
      <c r="I1229" s="49"/>
      <c r="J1229" s="49"/>
      <c r="K1229" s="49"/>
      <c r="L1229" s="49"/>
      <c r="M1229" s="49"/>
      <c r="N1229" s="49"/>
      <c r="O1229" s="49"/>
      <c r="P1229" s="49"/>
      <c r="Q1229" s="49"/>
      <c r="R1229" s="49"/>
      <c r="S1229" s="49"/>
      <c r="T1229" s="49"/>
      <c r="U1229" s="49"/>
      <c r="V1229" s="4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</row>
    <row r="1230" spans="3:134">
      <c r="C1230"/>
      <c r="D1230"/>
      <c r="E1230"/>
      <c r="F1230"/>
      <c r="G1230" s="28"/>
      <c r="H1230" s="49"/>
      <c r="I1230" s="49"/>
      <c r="J1230" s="49"/>
      <c r="K1230" s="49"/>
      <c r="L1230" s="49"/>
      <c r="M1230" s="49"/>
      <c r="N1230" s="49"/>
      <c r="O1230" s="49"/>
      <c r="P1230" s="49"/>
      <c r="Q1230" s="49"/>
      <c r="R1230" s="49"/>
      <c r="S1230" s="49"/>
      <c r="T1230" s="49"/>
      <c r="U1230" s="49"/>
      <c r="V1230" s="49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</row>
    <row r="1231" spans="3:134">
      <c r="C1231"/>
      <c r="D1231"/>
      <c r="E1231"/>
      <c r="F1231"/>
      <c r="G1231" s="28"/>
      <c r="H1231" s="49"/>
      <c r="I1231" s="49"/>
      <c r="J1231" s="49"/>
      <c r="K1231" s="49"/>
      <c r="L1231" s="49"/>
      <c r="M1231" s="49"/>
      <c r="N1231" s="49"/>
      <c r="O1231" s="49"/>
      <c r="P1231" s="49"/>
      <c r="Q1231" s="49"/>
      <c r="R1231" s="49"/>
      <c r="S1231" s="49"/>
      <c r="T1231" s="49"/>
      <c r="U1231" s="49"/>
      <c r="V1231" s="49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</row>
    <row r="1232" spans="3:134">
      <c r="C1232"/>
      <c r="D1232"/>
      <c r="E1232"/>
      <c r="F1232"/>
      <c r="G1232" s="28"/>
      <c r="H1232" s="49"/>
      <c r="I1232" s="49"/>
      <c r="J1232" s="49"/>
      <c r="K1232" s="49"/>
      <c r="L1232" s="49"/>
      <c r="M1232" s="49"/>
      <c r="N1232" s="49"/>
      <c r="O1232" s="49"/>
      <c r="P1232" s="49"/>
      <c r="Q1232" s="49"/>
      <c r="R1232" s="49"/>
      <c r="S1232" s="49"/>
      <c r="T1232" s="49"/>
      <c r="U1232" s="49"/>
      <c r="V1232" s="49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</row>
    <row r="1233" spans="3:134">
      <c r="C1233"/>
      <c r="D1233"/>
      <c r="E1233"/>
      <c r="F1233"/>
      <c r="G1233" s="28"/>
      <c r="H1233" s="49"/>
      <c r="I1233" s="49"/>
      <c r="J1233" s="49"/>
      <c r="K1233" s="49"/>
      <c r="L1233" s="49"/>
      <c r="M1233" s="49"/>
      <c r="N1233" s="49"/>
      <c r="O1233" s="49"/>
      <c r="P1233" s="49"/>
      <c r="Q1233" s="49"/>
      <c r="R1233" s="49"/>
      <c r="S1233" s="49"/>
      <c r="T1233" s="49"/>
      <c r="U1233" s="49"/>
      <c r="V1233" s="49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</row>
    <row r="1234" spans="3:134">
      <c r="C1234"/>
      <c r="D1234"/>
      <c r="E1234"/>
      <c r="F1234"/>
      <c r="G1234" s="28"/>
      <c r="H1234" s="49"/>
      <c r="I1234" s="49"/>
      <c r="J1234" s="49"/>
      <c r="K1234" s="49"/>
      <c r="L1234" s="49"/>
      <c r="M1234" s="49"/>
      <c r="N1234" s="49"/>
      <c r="O1234" s="49"/>
      <c r="P1234" s="49"/>
      <c r="Q1234" s="49"/>
      <c r="R1234" s="49"/>
      <c r="S1234" s="49"/>
      <c r="T1234" s="49"/>
      <c r="U1234" s="49"/>
      <c r="V1234" s="49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</row>
    <row r="1235" spans="3:134">
      <c r="C1235"/>
      <c r="D1235"/>
      <c r="E1235"/>
      <c r="F1235"/>
      <c r="G1235" s="28"/>
      <c r="H1235" s="49"/>
      <c r="I1235" s="49"/>
      <c r="J1235" s="49"/>
      <c r="K1235" s="49"/>
      <c r="L1235" s="49"/>
      <c r="M1235" s="49"/>
      <c r="N1235" s="49"/>
      <c r="O1235" s="49"/>
      <c r="P1235" s="49"/>
      <c r="Q1235" s="49"/>
      <c r="R1235" s="49"/>
      <c r="S1235" s="49"/>
      <c r="T1235" s="49"/>
      <c r="U1235" s="49"/>
      <c r="V1235" s="49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</row>
    <row r="1236" spans="3:134">
      <c r="C1236"/>
      <c r="D1236"/>
      <c r="E1236"/>
      <c r="F1236"/>
      <c r="G1236" s="28"/>
      <c r="H1236" s="49"/>
      <c r="I1236" s="49"/>
      <c r="J1236" s="49"/>
      <c r="K1236" s="49"/>
      <c r="L1236" s="49"/>
      <c r="M1236" s="49"/>
      <c r="N1236" s="49"/>
      <c r="O1236" s="49"/>
      <c r="P1236" s="49"/>
      <c r="Q1236" s="49"/>
      <c r="R1236" s="49"/>
      <c r="S1236" s="49"/>
      <c r="T1236" s="49"/>
      <c r="U1236" s="49"/>
      <c r="V1236" s="49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</row>
    <row r="1237" spans="3:134">
      <c r="C1237"/>
      <c r="D1237"/>
      <c r="E1237"/>
      <c r="F1237"/>
      <c r="G1237" s="28"/>
      <c r="H1237" s="49"/>
      <c r="I1237" s="49"/>
      <c r="J1237" s="49"/>
      <c r="K1237" s="49"/>
      <c r="L1237" s="49"/>
      <c r="M1237" s="49"/>
      <c r="N1237" s="49"/>
      <c r="O1237" s="49"/>
      <c r="P1237" s="49"/>
      <c r="Q1237" s="49"/>
      <c r="R1237" s="49"/>
      <c r="S1237" s="49"/>
      <c r="T1237" s="49"/>
      <c r="U1237" s="49"/>
      <c r="V1237" s="49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</row>
    <row r="1238" spans="3:134">
      <c r="C1238"/>
      <c r="D1238"/>
      <c r="E1238"/>
      <c r="F1238"/>
      <c r="G1238" s="28"/>
      <c r="H1238" s="49"/>
      <c r="I1238" s="49"/>
      <c r="J1238" s="49"/>
      <c r="K1238" s="49"/>
      <c r="L1238" s="49"/>
      <c r="M1238" s="49"/>
      <c r="N1238" s="49"/>
      <c r="O1238" s="49"/>
      <c r="P1238" s="49"/>
      <c r="Q1238" s="49"/>
      <c r="R1238" s="49"/>
      <c r="S1238" s="49"/>
      <c r="T1238" s="49"/>
      <c r="U1238" s="49"/>
      <c r="V1238" s="49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</row>
    <row r="1239" spans="3:134">
      <c r="C1239"/>
      <c r="D1239"/>
      <c r="E1239"/>
      <c r="F1239"/>
      <c r="G1239" s="28"/>
      <c r="H1239" s="49"/>
      <c r="I1239" s="49"/>
      <c r="J1239" s="49"/>
      <c r="K1239" s="49"/>
      <c r="L1239" s="49"/>
      <c r="M1239" s="49"/>
      <c r="N1239" s="49"/>
      <c r="O1239" s="49"/>
      <c r="P1239" s="49"/>
      <c r="Q1239" s="49"/>
      <c r="R1239" s="49"/>
      <c r="S1239" s="49"/>
      <c r="T1239" s="49"/>
      <c r="U1239" s="49"/>
      <c r="V1239" s="4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</row>
    <row r="1240" spans="3:134">
      <c r="C1240"/>
      <c r="D1240"/>
      <c r="E1240"/>
      <c r="F1240"/>
      <c r="G1240" s="28"/>
      <c r="H1240" s="49"/>
      <c r="I1240" s="49"/>
      <c r="J1240" s="49"/>
      <c r="K1240" s="49"/>
      <c r="L1240" s="49"/>
      <c r="M1240" s="49"/>
      <c r="N1240" s="49"/>
      <c r="O1240" s="49"/>
      <c r="P1240" s="49"/>
      <c r="Q1240" s="49"/>
      <c r="R1240" s="49"/>
      <c r="S1240" s="49"/>
      <c r="T1240" s="49"/>
      <c r="U1240" s="49"/>
      <c r="V1240" s="49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</row>
    <row r="1241" spans="3:134">
      <c r="C1241"/>
      <c r="D1241"/>
      <c r="E1241"/>
      <c r="F1241"/>
      <c r="G1241" s="28"/>
      <c r="H1241" s="49"/>
      <c r="I1241" s="49"/>
      <c r="J1241" s="49"/>
      <c r="K1241" s="49"/>
      <c r="L1241" s="49"/>
      <c r="M1241" s="49"/>
      <c r="N1241" s="49"/>
      <c r="O1241" s="49"/>
      <c r="P1241" s="49"/>
      <c r="Q1241" s="49"/>
      <c r="R1241" s="49"/>
      <c r="S1241" s="49"/>
      <c r="T1241" s="49"/>
      <c r="U1241" s="49"/>
      <c r="V1241" s="49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</row>
    <row r="1242" spans="3:134">
      <c r="C1242"/>
      <c r="D1242"/>
      <c r="E1242"/>
      <c r="F1242"/>
      <c r="G1242" s="28"/>
      <c r="H1242" s="49"/>
      <c r="I1242" s="49"/>
      <c r="J1242" s="49"/>
      <c r="K1242" s="49"/>
      <c r="L1242" s="49"/>
      <c r="M1242" s="49"/>
      <c r="N1242" s="49"/>
      <c r="O1242" s="49"/>
      <c r="P1242" s="49"/>
      <c r="Q1242" s="49"/>
      <c r="R1242" s="49"/>
      <c r="S1242" s="49"/>
      <c r="T1242" s="49"/>
      <c r="U1242" s="49"/>
      <c r="V1242" s="49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</row>
    <row r="1243" spans="3:134">
      <c r="C1243"/>
      <c r="D1243"/>
      <c r="E1243"/>
      <c r="F1243"/>
      <c r="G1243" s="28"/>
      <c r="H1243" s="49"/>
      <c r="I1243" s="49"/>
      <c r="J1243" s="49"/>
      <c r="K1243" s="49"/>
      <c r="L1243" s="49"/>
      <c r="M1243" s="49"/>
      <c r="N1243" s="49"/>
      <c r="O1243" s="49"/>
      <c r="P1243" s="49"/>
      <c r="Q1243" s="49"/>
      <c r="R1243" s="49"/>
      <c r="S1243" s="49"/>
      <c r="T1243" s="49"/>
      <c r="U1243" s="49"/>
      <c r="V1243" s="49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</row>
  </sheetData>
  <sheetProtection algorithmName="SHA-512" hashValue="eg7CBZZANf3yK9M9wB4qlZe4VHtZ0t14CGIE3SEiPzSpxHZZQXP9Gt4Oo0/EeOgH9frlDHOVEXbMzjghATidJA==" saltValue="7Mk3xIbGx3SjVrZeF6kLPg==" spinCount="100000" sheet="1" objects="1" scenarios="1"/>
  <mergeCells count="11">
    <mergeCell ref="D6:F6"/>
    <mergeCell ref="D1:G1"/>
    <mergeCell ref="D2:F2"/>
    <mergeCell ref="D3:F3"/>
    <mergeCell ref="A4:G4"/>
    <mergeCell ref="D5:F5"/>
    <mergeCell ref="D7:F7"/>
    <mergeCell ref="D8:F8"/>
    <mergeCell ref="D9:F9"/>
    <mergeCell ref="D10:F10"/>
    <mergeCell ref="B13:B14"/>
  </mergeCells>
  <printOptions horizontalCentered="1" gridLines="1"/>
  <pageMargins left="0.25333" right="0.25" top="0.82" bottom="0.53" header="0.42" footer="0"/>
  <pageSetup scale="99" orientation="portrait" r:id="rId1"/>
  <headerFooter alignWithMargins="0">
    <oddHeader>&amp;C&amp;"Arial,Bold"&amp;14Schedule of Values&amp;Rrevised 2/16/2021</oddHeader>
    <oddFooter>&amp;RPage &amp;P of &amp;N</oddFooter>
  </headerFooter>
  <rowBreaks count="5" manualBreakCount="5">
    <brk id="41" max="6" man="1"/>
    <brk id="83" max="6" man="1"/>
    <brk id="127" max="6" man="1"/>
    <brk id="168" max="6" man="1"/>
    <brk id="203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ED1243"/>
  <sheetViews>
    <sheetView tabSelected="1" view="pageBreakPreview" topLeftCell="B195" zoomScale="124" zoomScaleNormal="124" zoomScaleSheetLayoutView="124" workbookViewId="0">
      <selection activeCell="E213" sqref="E213:F213"/>
    </sheetView>
  </sheetViews>
  <sheetFormatPr defaultColWidth="0.28515625" defaultRowHeight="12.75"/>
  <cols>
    <col min="1" max="1" width="10" customWidth="1"/>
    <col min="2" max="2" width="34.140625" customWidth="1"/>
    <col min="3" max="3" width="0.7109375" style="29" customWidth="1"/>
    <col min="4" max="4" width="17.140625" style="30" customWidth="1"/>
    <col min="5" max="5" width="16.140625" style="30" customWidth="1"/>
    <col min="6" max="6" width="16.140625" style="31" customWidth="1"/>
    <col min="7" max="7" width="0.7109375" style="11" customWidth="1"/>
    <col min="8" max="8" width="20.42578125" style="47" customWidth="1"/>
    <col min="9" max="9" width="10.5703125" style="48" hidden="1" customWidth="1"/>
    <col min="10" max="10" width="2.140625" style="48" customWidth="1"/>
    <col min="11" max="11" width="20.42578125" style="47" customWidth="1"/>
    <col min="12" max="12" width="10.5703125" style="48" hidden="1" customWidth="1"/>
    <col min="13" max="13" width="2.140625" style="48" customWidth="1"/>
    <col min="14" max="14" width="20.42578125" style="47" customWidth="1"/>
    <col min="15" max="15" width="10.5703125" style="48" hidden="1" customWidth="1"/>
    <col min="16" max="16" width="2.140625" style="48" customWidth="1"/>
    <col min="17" max="17" width="20.42578125" style="47" customWidth="1"/>
    <col min="18" max="18" width="10.5703125" style="48" hidden="1" customWidth="1"/>
    <col min="19" max="19" width="2.140625" style="48" customWidth="1"/>
    <col min="20" max="20" width="20.42578125" style="47" customWidth="1"/>
    <col min="21" max="21" width="10.5703125" style="48" hidden="1" customWidth="1"/>
    <col min="22" max="22" width="2.140625" style="48" customWidth="1"/>
    <col min="23" max="134" width="0.28515625" style="49"/>
  </cols>
  <sheetData>
    <row r="1" spans="1:134">
      <c r="A1" s="195"/>
      <c r="B1" s="196"/>
      <c r="C1" s="196"/>
      <c r="D1" s="343"/>
      <c r="E1" s="343"/>
      <c r="F1" s="343"/>
      <c r="G1" s="344"/>
    </row>
    <row r="2" spans="1:134" ht="17.25" customHeight="1">
      <c r="A2" s="175" t="s">
        <v>367</v>
      </c>
      <c r="B2" s="176"/>
      <c r="C2" s="176"/>
      <c r="D2" s="345" t="s">
        <v>378</v>
      </c>
      <c r="E2" s="345"/>
      <c r="F2" s="345"/>
      <c r="G2" s="173"/>
    </row>
    <row r="3" spans="1:134" ht="15.75" customHeight="1" thickBot="1">
      <c r="A3" s="197"/>
      <c r="B3" s="198"/>
      <c r="C3" s="198"/>
      <c r="D3" s="346" t="s">
        <v>379</v>
      </c>
      <c r="E3" s="346"/>
      <c r="F3" s="346"/>
      <c r="G3" s="174"/>
      <c r="K3" s="49"/>
    </row>
    <row r="4" spans="1:134" ht="101.25" customHeight="1" thickBot="1">
      <c r="A4" s="347" t="s">
        <v>382</v>
      </c>
      <c r="B4" s="354"/>
      <c r="C4" s="354"/>
      <c r="D4" s="354"/>
      <c r="E4" s="354"/>
      <c r="F4" s="354"/>
      <c r="G4" s="355"/>
      <c r="H4" s="50"/>
      <c r="I4" s="51"/>
      <c r="J4" s="51"/>
      <c r="K4" s="50"/>
      <c r="L4" s="51"/>
      <c r="M4" s="51"/>
      <c r="N4" s="50"/>
      <c r="O4" s="51"/>
      <c r="P4" s="51"/>
      <c r="Q4" s="50"/>
      <c r="R4" s="51"/>
      <c r="S4" s="51"/>
      <c r="T4" s="50"/>
      <c r="U4" s="51"/>
      <c r="V4" s="51"/>
    </row>
    <row r="5" spans="1:134" s="1" customFormat="1" ht="16.5" customHeight="1">
      <c r="A5" s="199"/>
      <c r="B5" s="200" t="s">
        <v>0</v>
      </c>
      <c r="C5" s="201"/>
      <c r="D5" s="350" t="s">
        <v>386</v>
      </c>
      <c r="E5" s="351"/>
      <c r="F5" s="352"/>
      <c r="G5" s="202"/>
      <c r="H5" s="52"/>
      <c r="I5" s="53"/>
      <c r="J5" s="54"/>
      <c r="K5" s="52"/>
      <c r="L5" s="53"/>
      <c r="M5" s="54"/>
      <c r="N5" s="52"/>
      <c r="O5" s="53"/>
      <c r="P5" s="54"/>
      <c r="Q5" s="52"/>
      <c r="R5" s="53"/>
      <c r="S5" s="54"/>
      <c r="T5" s="52"/>
      <c r="U5" s="53"/>
      <c r="V5" s="54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</row>
    <row r="6" spans="1:134" s="1" customFormat="1" ht="15" customHeight="1">
      <c r="A6" s="203"/>
      <c r="B6" s="37" t="s">
        <v>2</v>
      </c>
      <c r="C6" s="177"/>
      <c r="D6" s="335" t="s">
        <v>387</v>
      </c>
      <c r="E6" s="336"/>
      <c r="F6" s="337"/>
      <c r="G6" s="204"/>
      <c r="H6" s="52"/>
      <c r="I6" s="53"/>
      <c r="J6" s="54"/>
      <c r="K6" s="52"/>
      <c r="L6" s="53"/>
      <c r="M6" s="54"/>
      <c r="N6" s="52"/>
      <c r="O6" s="53"/>
      <c r="P6" s="54"/>
      <c r="Q6" s="52"/>
      <c r="R6" s="53"/>
      <c r="S6" s="54"/>
      <c r="T6" s="52"/>
      <c r="U6" s="53"/>
      <c r="V6" s="54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</row>
    <row r="7" spans="1:134" s="2" customFormat="1" ht="15.75" customHeight="1">
      <c r="A7" s="203"/>
      <c r="B7" s="37" t="s">
        <v>373</v>
      </c>
      <c r="C7" s="178"/>
      <c r="D7" s="332" t="s">
        <v>380</v>
      </c>
      <c r="E7" s="333"/>
      <c r="F7" s="334"/>
      <c r="G7" s="205"/>
      <c r="H7" s="56"/>
      <c r="I7" s="56"/>
      <c r="J7" s="57"/>
      <c r="K7" s="56"/>
      <c r="L7" s="56"/>
      <c r="M7" s="57"/>
      <c r="N7" s="56"/>
      <c r="O7" s="56"/>
      <c r="P7" s="57"/>
      <c r="Q7" s="56"/>
      <c r="R7" s="56"/>
      <c r="S7" s="57"/>
      <c r="T7" s="56"/>
      <c r="U7" s="56"/>
      <c r="V7" s="57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</row>
    <row r="8" spans="1:134" s="2" customFormat="1" ht="15" customHeight="1">
      <c r="A8" s="203"/>
      <c r="B8" s="37" t="s">
        <v>1</v>
      </c>
      <c r="C8" s="178"/>
      <c r="D8" s="335" t="s">
        <v>388</v>
      </c>
      <c r="E8" s="336"/>
      <c r="F8" s="337"/>
      <c r="G8" s="205"/>
      <c r="H8" s="56"/>
      <c r="I8" s="56"/>
      <c r="J8" s="57"/>
      <c r="K8" s="56"/>
      <c r="L8" s="56"/>
      <c r="M8" s="57"/>
      <c r="N8" s="56"/>
      <c r="O8" s="56"/>
      <c r="P8" s="57"/>
      <c r="Q8" s="56"/>
      <c r="R8" s="56"/>
      <c r="S8" s="57"/>
      <c r="T8" s="56"/>
      <c r="U8" s="56"/>
      <c r="V8" s="57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</row>
    <row r="9" spans="1:134" s="2" customFormat="1" ht="15" customHeight="1">
      <c r="A9" s="203"/>
      <c r="B9" s="37" t="s">
        <v>374</v>
      </c>
      <c r="C9" s="178"/>
      <c r="D9" s="335" t="s">
        <v>389</v>
      </c>
      <c r="E9" s="336"/>
      <c r="F9" s="337"/>
      <c r="G9" s="205"/>
      <c r="H9" s="56"/>
      <c r="I9" s="56"/>
      <c r="J9" s="57"/>
      <c r="K9" s="56"/>
      <c r="L9" s="56"/>
      <c r="M9" s="57"/>
      <c r="N9" s="56"/>
      <c r="O9" s="56"/>
      <c r="P9" s="57"/>
      <c r="Q9" s="56"/>
      <c r="R9" s="56"/>
      <c r="S9" s="57"/>
      <c r="T9" s="56"/>
      <c r="U9" s="56"/>
      <c r="V9" s="57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</row>
    <row r="10" spans="1:134" s="2" customFormat="1" ht="15" customHeight="1" thickBot="1">
      <c r="A10" s="206"/>
      <c r="B10" s="3"/>
      <c r="C10" s="42"/>
      <c r="D10" s="353"/>
      <c r="E10" s="339"/>
      <c r="F10" s="340"/>
      <c r="G10" s="207"/>
      <c r="H10" s="56"/>
      <c r="I10" s="56"/>
      <c r="J10" s="57"/>
      <c r="K10" s="56"/>
      <c r="L10" s="56"/>
      <c r="M10" s="57"/>
      <c r="N10" s="56"/>
      <c r="O10" s="56"/>
      <c r="P10" s="57"/>
      <c r="Q10" s="56"/>
      <c r="R10" s="56"/>
      <c r="S10" s="57"/>
      <c r="T10" s="56"/>
      <c r="U10" s="56"/>
      <c r="V10" s="57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</row>
    <row r="11" spans="1:134" s="2" customFormat="1" ht="15" customHeight="1" thickBot="1">
      <c r="A11" s="208"/>
      <c r="B11" s="209"/>
      <c r="C11" s="210"/>
      <c r="D11" s="211" t="str">
        <f>IFERROR(($D$221/#REF!),"")</f>
        <v/>
      </c>
      <c r="E11" s="211" t="str">
        <f>IFERROR(($E$221/#REF!),"")</f>
        <v/>
      </c>
      <c r="F11" s="211" t="str">
        <f>IFERROR(($F$221/#REF!),"")</f>
        <v/>
      </c>
      <c r="G11" s="212"/>
      <c r="H11" s="56"/>
      <c r="I11" s="56"/>
      <c r="J11" s="57"/>
      <c r="K11" s="56"/>
      <c r="L11" s="56"/>
      <c r="M11" s="57"/>
      <c r="N11" s="56"/>
      <c r="O11" s="56"/>
      <c r="P11" s="57"/>
      <c r="Q11" s="56"/>
      <c r="R11" s="56"/>
      <c r="S11" s="57"/>
      <c r="T11" s="56"/>
      <c r="U11" s="56"/>
      <c r="V11" s="57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</row>
    <row r="12" spans="1:134" s="2" customFormat="1" ht="15" customHeight="1" thickBot="1">
      <c r="A12" s="199"/>
      <c r="B12" s="213"/>
      <c r="C12" s="214"/>
      <c r="D12" s="45"/>
      <c r="E12" s="43"/>
      <c r="F12" s="43"/>
      <c r="G12" s="215"/>
      <c r="H12" s="56"/>
      <c r="I12" s="56"/>
      <c r="J12" s="57"/>
      <c r="K12" s="56"/>
      <c r="L12" s="56"/>
      <c r="M12" s="57"/>
      <c r="N12" s="56"/>
      <c r="O12" s="56"/>
      <c r="P12" s="57"/>
      <c r="Q12" s="56"/>
      <c r="R12" s="56"/>
      <c r="S12" s="57"/>
      <c r="T12" s="56"/>
      <c r="U12" s="56"/>
      <c r="V12" s="57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</row>
    <row r="13" spans="1:134" s="2" customFormat="1" ht="15" customHeight="1">
      <c r="A13" s="216"/>
      <c r="B13" s="341"/>
      <c r="C13" s="36"/>
      <c r="D13" s="44" t="s">
        <v>174</v>
      </c>
      <c r="E13" s="179" t="s">
        <v>381</v>
      </c>
      <c r="F13" s="44" t="s">
        <v>178</v>
      </c>
      <c r="G13" s="205"/>
      <c r="H13" s="56"/>
      <c r="I13" s="56"/>
      <c r="J13" s="57"/>
      <c r="K13" s="56"/>
      <c r="L13" s="56"/>
      <c r="M13" s="57"/>
      <c r="N13" s="56"/>
      <c r="O13" s="56"/>
      <c r="P13" s="57"/>
      <c r="Q13" s="56"/>
      <c r="R13" s="56"/>
      <c r="S13" s="57"/>
      <c r="T13" s="56"/>
      <c r="U13" s="56"/>
      <c r="V13" s="57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</row>
    <row r="14" spans="1:134" s="3" customFormat="1" ht="13.5" thickBot="1">
      <c r="A14" s="217"/>
      <c r="B14" s="342"/>
      <c r="C14" s="36"/>
      <c r="D14" s="44" t="s">
        <v>175</v>
      </c>
      <c r="E14" s="44" t="s">
        <v>179</v>
      </c>
      <c r="F14" s="44" t="s">
        <v>179</v>
      </c>
      <c r="G14" s="205"/>
      <c r="H14" s="56"/>
      <c r="I14" s="56"/>
      <c r="J14" s="57"/>
      <c r="K14" s="56"/>
      <c r="L14" s="56"/>
      <c r="M14" s="57"/>
      <c r="N14" s="56"/>
      <c r="O14" s="56"/>
      <c r="P14" s="57"/>
      <c r="Q14" s="56"/>
      <c r="R14" s="56"/>
      <c r="S14" s="57"/>
      <c r="T14" s="56"/>
      <c r="U14" s="56"/>
      <c r="V14" s="57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</row>
    <row r="15" spans="1:134" s="5" customFormat="1" ht="15" customHeight="1" thickBot="1">
      <c r="A15" s="114" t="s">
        <v>3</v>
      </c>
      <c r="B15" s="169" t="s">
        <v>372</v>
      </c>
      <c r="C15" s="115"/>
      <c r="D15" s="110"/>
      <c r="E15" s="110"/>
      <c r="F15" s="111"/>
      <c r="G15" s="218"/>
      <c r="H15" s="60"/>
      <c r="I15" s="61"/>
      <c r="J15" s="62"/>
      <c r="K15" s="60"/>
      <c r="L15" s="61"/>
      <c r="M15" s="62"/>
      <c r="N15" s="60"/>
      <c r="O15" s="61"/>
      <c r="P15" s="62"/>
      <c r="Q15" s="60"/>
      <c r="R15" s="61"/>
      <c r="S15" s="62"/>
      <c r="T15" s="60"/>
      <c r="U15" s="61"/>
      <c r="V15" s="62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</row>
    <row r="16" spans="1:134" ht="15" customHeight="1">
      <c r="A16" s="94" t="s">
        <v>370</v>
      </c>
      <c r="B16" s="130" t="s">
        <v>371</v>
      </c>
      <c r="C16" s="83"/>
      <c r="D16" s="131">
        <f>'NW Fire'!D16+'main adjacent ONLY'!D16+'bond work'!D16</f>
        <v>43295</v>
      </c>
      <c r="E16" s="180"/>
      <c r="F16" s="132">
        <f>'NW Fire'!F16+'main adjacent ONLY'!F16+'bond work'!F16</f>
        <v>3480</v>
      </c>
      <c r="G16" s="218"/>
      <c r="H16" s="60"/>
      <c r="I16" s="61"/>
      <c r="J16" s="62"/>
      <c r="K16" s="60"/>
      <c r="L16" s="61"/>
      <c r="M16" s="62"/>
      <c r="N16" s="60"/>
      <c r="O16" s="61"/>
      <c r="P16" s="62"/>
      <c r="Q16" s="60"/>
      <c r="R16" s="61"/>
      <c r="S16" s="62"/>
      <c r="T16" s="60"/>
      <c r="U16" s="61"/>
      <c r="V16" s="62"/>
    </row>
    <row r="17" spans="1:134" ht="15" customHeight="1">
      <c r="A17" s="94" t="s">
        <v>364</v>
      </c>
      <c r="B17" s="130" t="s">
        <v>365</v>
      </c>
      <c r="C17" s="83"/>
      <c r="D17" s="131">
        <f>'NW Fire'!D17+'main adjacent ONLY'!D17+'bond work'!D17</f>
        <v>11228</v>
      </c>
      <c r="E17" s="180"/>
      <c r="F17" s="132">
        <f>'NW Fire'!F17+'main adjacent ONLY'!F17+'bond work'!F17</f>
        <v>0</v>
      </c>
      <c r="G17" s="218"/>
      <c r="H17" s="60"/>
      <c r="I17" s="61"/>
      <c r="J17" s="62"/>
      <c r="K17" s="60"/>
      <c r="L17" s="61"/>
      <c r="M17" s="62"/>
      <c r="N17" s="60"/>
      <c r="O17" s="61"/>
      <c r="P17" s="62"/>
      <c r="Q17" s="60"/>
      <c r="R17" s="61"/>
      <c r="S17" s="62"/>
      <c r="T17" s="60"/>
      <c r="U17" s="61"/>
      <c r="V17" s="62"/>
    </row>
    <row r="18" spans="1:134" ht="15" customHeight="1">
      <c r="A18" s="94" t="s">
        <v>183</v>
      </c>
      <c r="B18" s="82" t="s">
        <v>7</v>
      </c>
      <c r="C18" s="83"/>
      <c r="D18" s="131">
        <f>'NW Fire'!D18+'main adjacent ONLY'!D18+'bond work'!D18</f>
        <v>0</v>
      </c>
      <c r="E18" s="131">
        <f>'NW Fire'!E18+'main adjacent ONLY'!E18+'bond work'!E18</f>
        <v>0</v>
      </c>
      <c r="F18" s="132">
        <f>'NW Fire'!F18+'main adjacent ONLY'!F18+'bond work'!F18</f>
        <v>0</v>
      </c>
      <c r="G18" s="218"/>
      <c r="H18" s="60"/>
      <c r="I18" s="61"/>
      <c r="J18" s="62"/>
      <c r="K18" s="60"/>
      <c r="L18" s="61"/>
      <c r="M18" s="62"/>
      <c r="N18" s="60"/>
      <c r="O18" s="61"/>
      <c r="P18" s="62"/>
      <c r="Q18" s="60"/>
      <c r="R18" s="61"/>
      <c r="S18" s="62"/>
      <c r="T18" s="60"/>
      <c r="U18" s="61"/>
      <c r="V18" s="62"/>
    </row>
    <row r="19" spans="1:134" ht="15" customHeight="1" thickBot="1">
      <c r="A19" s="95" t="s">
        <v>189</v>
      </c>
      <c r="B19" s="9" t="s">
        <v>9</v>
      </c>
      <c r="C19" s="91"/>
      <c r="D19" s="133">
        <f>'NW Fire'!D19+'main adjacent ONLY'!D19+'bond work'!D19</f>
        <v>0</v>
      </c>
      <c r="E19" s="181"/>
      <c r="F19" s="134">
        <f>'NW Fire'!F19+'main adjacent ONLY'!F19+'bond work'!F19</f>
        <v>0</v>
      </c>
      <c r="G19" s="218"/>
      <c r="H19" s="60"/>
      <c r="I19" s="61"/>
      <c r="J19" s="62"/>
      <c r="K19" s="60"/>
      <c r="L19" s="61"/>
      <c r="M19" s="62"/>
      <c r="N19" s="60"/>
      <c r="O19" s="61"/>
      <c r="P19" s="62"/>
      <c r="Q19" s="60"/>
      <c r="R19" s="61"/>
      <c r="S19" s="62"/>
      <c r="T19" s="60"/>
      <c r="U19" s="61"/>
      <c r="V19" s="62"/>
    </row>
    <row r="20" spans="1:134" ht="15" customHeight="1" thickBot="1">
      <c r="A20" s="219" t="str">
        <f>IFERROR((#REF!+D20+E20+F20)/#REF!,"")</f>
        <v/>
      </c>
      <c r="B20" s="90" t="s">
        <v>196</v>
      </c>
      <c r="C20" s="86"/>
      <c r="D20" s="93">
        <f>SUM(D16:D19)</f>
        <v>54523</v>
      </c>
      <c r="E20" s="93">
        <f>SUM(E16:E19)</f>
        <v>0</v>
      </c>
      <c r="F20" s="93">
        <f>SUM(F16:F19)</f>
        <v>3480</v>
      </c>
      <c r="G20" s="218"/>
      <c r="H20" s="60"/>
      <c r="I20" s="61"/>
      <c r="J20" s="62"/>
      <c r="K20" s="60"/>
      <c r="L20" s="61"/>
      <c r="M20" s="62"/>
      <c r="N20" s="60"/>
      <c r="O20" s="61"/>
      <c r="P20" s="62"/>
      <c r="Q20" s="60"/>
      <c r="R20" s="61"/>
      <c r="S20" s="62"/>
      <c r="T20" s="60"/>
      <c r="U20" s="61"/>
      <c r="V20" s="62"/>
    </row>
    <row r="21" spans="1:134" ht="15" customHeight="1">
      <c r="A21" s="116" t="s">
        <v>4</v>
      </c>
      <c r="B21" s="117" t="s">
        <v>255</v>
      </c>
      <c r="C21" s="115"/>
      <c r="D21" s="112"/>
      <c r="E21" s="112"/>
      <c r="F21" s="113"/>
      <c r="G21" s="218"/>
      <c r="H21" s="60"/>
      <c r="I21" s="61"/>
      <c r="J21" s="62"/>
      <c r="K21" s="60"/>
      <c r="L21" s="61"/>
      <c r="M21" s="62"/>
      <c r="N21" s="60"/>
      <c r="O21" s="61"/>
      <c r="P21" s="62"/>
      <c r="Q21" s="60"/>
      <c r="R21" s="61"/>
      <c r="S21" s="62"/>
      <c r="T21" s="60"/>
      <c r="U21" s="61"/>
      <c r="V21" s="62"/>
    </row>
    <row r="22" spans="1:134" ht="15" customHeight="1">
      <c r="A22" s="94" t="s">
        <v>185</v>
      </c>
      <c r="B22" s="82" t="s">
        <v>6</v>
      </c>
      <c r="C22" s="83"/>
      <c r="D22" s="135">
        <f>'NW Fire'!D22+'main adjacent ONLY'!D22+'bond work'!D22</f>
        <v>12650</v>
      </c>
      <c r="E22" s="135">
        <f>'NW Fire'!E22+'main adjacent ONLY'!E22+'bond work'!E22</f>
        <v>9000</v>
      </c>
      <c r="F22" s="136">
        <f>'NW Fire'!F22+'main adjacent ONLY'!F22+'bond work'!F22</f>
        <v>2500</v>
      </c>
      <c r="G22" s="218"/>
      <c r="H22" s="60"/>
      <c r="I22" s="61"/>
      <c r="J22" s="62"/>
      <c r="K22" s="60"/>
      <c r="L22" s="61"/>
      <c r="M22" s="62"/>
      <c r="N22" s="60"/>
      <c r="O22" s="61"/>
      <c r="P22" s="62"/>
      <c r="Q22" s="60"/>
      <c r="R22" s="61"/>
      <c r="S22" s="62"/>
      <c r="T22" s="60"/>
      <c r="U22" s="61"/>
      <c r="V22" s="62"/>
    </row>
    <row r="23" spans="1:134" ht="15" customHeight="1">
      <c r="A23" s="94" t="s">
        <v>184</v>
      </c>
      <c r="B23" s="82" t="s">
        <v>5</v>
      </c>
      <c r="C23" s="83"/>
      <c r="D23" s="135">
        <f>'NW Fire'!D23+'main adjacent ONLY'!D23+'bond work'!D23</f>
        <v>219537</v>
      </c>
      <c r="E23" s="135">
        <f>'NW Fire'!E23+'main adjacent ONLY'!E23+'bond work'!E23</f>
        <v>24150</v>
      </c>
      <c r="F23" s="136">
        <f>'NW Fire'!F23+'main adjacent ONLY'!F23+'bond work'!F23</f>
        <v>11800</v>
      </c>
      <c r="G23" s="218"/>
      <c r="H23" s="60"/>
      <c r="I23" s="61"/>
      <c r="J23" s="62"/>
      <c r="K23" s="60"/>
      <c r="L23" s="61"/>
      <c r="M23" s="62"/>
      <c r="N23" s="60"/>
      <c r="O23" s="61"/>
      <c r="P23" s="62"/>
      <c r="Q23" s="60"/>
      <c r="R23" s="61"/>
      <c r="S23" s="62"/>
      <c r="T23" s="60"/>
      <c r="U23" s="61"/>
      <c r="V23" s="62"/>
    </row>
    <row r="24" spans="1:134" ht="15" customHeight="1" thickBot="1">
      <c r="A24" s="95" t="s">
        <v>202</v>
      </c>
      <c r="B24" s="9" t="s">
        <v>15</v>
      </c>
      <c r="C24" s="91"/>
      <c r="D24" s="133">
        <f>'NW Fire'!D24+'main adjacent ONLY'!D24+'bond work'!D24</f>
        <v>75403</v>
      </c>
      <c r="E24" s="133">
        <f>'NW Fire'!E24+'main adjacent ONLY'!E24+'bond work'!E24</f>
        <v>0</v>
      </c>
      <c r="F24" s="134">
        <f>'NW Fire'!F24+'main adjacent ONLY'!F24+'bond work'!F24</f>
        <v>0</v>
      </c>
      <c r="G24" s="218"/>
      <c r="H24" s="60"/>
      <c r="I24" s="61"/>
      <c r="J24" s="62"/>
      <c r="K24" s="60"/>
      <c r="L24" s="61"/>
      <c r="M24" s="62"/>
      <c r="N24" s="60"/>
      <c r="O24" s="61"/>
      <c r="P24" s="62"/>
      <c r="Q24" s="60"/>
      <c r="R24" s="61"/>
      <c r="S24" s="62"/>
      <c r="T24" s="60"/>
      <c r="U24" s="61"/>
      <c r="V24" s="62"/>
    </row>
    <row r="25" spans="1:134" ht="15" customHeight="1" thickBot="1">
      <c r="A25" s="220" t="str">
        <f>IFERROR((#REF!+D25+E25+F25)/#REF!,"")</f>
        <v/>
      </c>
      <c r="B25" s="8" t="s">
        <v>27</v>
      </c>
      <c r="C25" s="88"/>
      <c r="D25" s="35">
        <f>SUM(D22:D24)</f>
        <v>307590</v>
      </c>
      <c r="E25" s="35">
        <f>SUM(E22:E24)</f>
        <v>33150</v>
      </c>
      <c r="F25" s="231">
        <f>SUM(F22:F24)</f>
        <v>14300</v>
      </c>
      <c r="G25" s="218"/>
      <c r="H25" s="60"/>
      <c r="I25" s="61"/>
      <c r="J25" s="62"/>
      <c r="K25" s="60"/>
      <c r="L25" s="61"/>
      <c r="M25" s="62"/>
      <c r="N25" s="60"/>
      <c r="O25" s="61"/>
      <c r="P25" s="62"/>
      <c r="Q25" s="60"/>
      <c r="R25" s="61"/>
      <c r="S25" s="62"/>
      <c r="T25" s="60"/>
      <c r="U25" s="61"/>
      <c r="V25" s="62"/>
    </row>
    <row r="26" spans="1:134" ht="15" customHeight="1">
      <c r="A26" s="118" t="s">
        <v>28</v>
      </c>
      <c r="B26" s="119" t="s">
        <v>257</v>
      </c>
      <c r="C26" s="115"/>
      <c r="D26" s="110"/>
      <c r="E26" s="110"/>
      <c r="F26" s="111"/>
      <c r="G26" s="218"/>
      <c r="H26" s="60"/>
      <c r="I26" s="61"/>
      <c r="J26" s="62"/>
      <c r="K26" s="60"/>
      <c r="L26" s="61"/>
      <c r="M26" s="62"/>
      <c r="N26" s="60"/>
      <c r="O26" s="61"/>
      <c r="P26" s="62"/>
      <c r="Q26" s="60"/>
      <c r="R26" s="61"/>
      <c r="S26" s="62"/>
      <c r="T26" s="60"/>
      <c r="U26" s="61"/>
      <c r="V26" s="62"/>
    </row>
    <row r="27" spans="1:134" ht="15" customHeight="1">
      <c r="A27" s="96" t="s">
        <v>223</v>
      </c>
      <c r="B27" s="6" t="s">
        <v>29</v>
      </c>
      <c r="C27" s="4"/>
      <c r="D27" s="135">
        <f>'NW Fire'!D27+'main adjacent ONLY'!D27+'bond work'!D27</f>
        <v>0</v>
      </c>
      <c r="E27" s="182"/>
      <c r="F27" s="136">
        <f>'NW Fire'!F27+'main adjacent ONLY'!F27+'bond work'!F27</f>
        <v>0</v>
      </c>
      <c r="G27" s="218"/>
      <c r="H27" s="60"/>
      <c r="I27" s="61"/>
      <c r="J27" s="62"/>
      <c r="K27" s="60"/>
      <c r="L27" s="61"/>
      <c r="M27" s="62"/>
      <c r="N27" s="60"/>
      <c r="O27" s="61"/>
      <c r="P27" s="62"/>
      <c r="Q27" s="60"/>
      <c r="R27" s="61"/>
      <c r="S27" s="62"/>
      <c r="T27" s="60"/>
      <c r="U27" s="61"/>
      <c r="V27" s="62"/>
    </row>
    <row r="28" spans="1:134" ht="15" customHeight="1">
      <c r="A28" s="96" t="s">
        <v>223</v>
      </c>
      <c r="B28" s="6" t="s">
        <v>31</v>
      </c>
      <c r="C28" s="4"/>
      <c r="D28" s="135">
        <f>'NW Fire'!D28+'main adjacent ONLY'!D28+'bond work'!D28</f>
        <v>406708</v>
      </c>
      <c r="E28" s="182"/>
      <c r="F28" s="136">
        <f>'NW Fire'!F28+'main adjacent ONLY'!F28+'bond work'!F28</f>
        <v>0</v>
      </c>
      <c r="G28" s="218"/>
      <c r="H28" s="60"/>
      <c r="I28" s="61"/>
      <c r="J28" s="62"/>
      <c r="K28" s="60"/>
      <c r="L28" s="61"/>
      <c r="M28" s="62"/>
      <c r="N28" s="60"/>
      <c r="O28" s="61"/>
      <c r="P28" s="62"/>
      <c r="Q28" s="60"/>
      <c r="R28" s="61"/>
      <c r="S28" s="62"/>
      <c r="T28" s="60"/>
      <c r="U28" s="61"/>
      <c r="V28" s="62"/>
    </row>
    <row r="29" spans="1:134" ht="15" customHeight="1">
      <c r="A29" s="96" t="s">
        <v>225</v>
      </c>
      <c r="B29" s="6" t="s">
        <v>33</v>
      </c>
      <c r="C29" s="4"/>
      <c r="D29" s="135">
        <f>'NW Fire'!D29+'main adjacent ONLY'!D29+'bond work'!D29</f>
        <v>0</v>
      </c>
      <c r="E29" s="182"/>
      <c r="F29" s="136">
        <f>'NW Fire'!F29+'main adjacent ONLY'!F29+'bond work'!F29</f>
        <v>0</v>
      </c>
      <c r="G29" s="218"/>
      <c r="H29" s="60"/>
      <c r="I29" s="61"/>
      <c r="J29" s="62"/>
      <c r="K29" s="60"/>
      <c r="L29" s="61"/>
      <c r="M29" s="62"/>
      <c r="N29" s="60"/>
      <c r="O29" s="61"/>
      <c r="P29" s="62"/>
      <c r="Q29" s="60"/>
      <c r="R29" s="61"/>
      <c r="S29" s="62"/>
      <c r="T29" s="60"/>
      <c r="U29" s="61"/>
      <c r="V29" s="62"/>
    </row>
    <row r="30" spans="1:134" ht="15" customHeight="1">
      <c r="A30" s="96" t="s">
        <v>224</v>
      </c>
      <c r="B30" s="6" t="s">
        <v>30</v>
      </c>
      <c r="C30" s="4"/>
      <c r="D30" s="135">
        <f>'NW Fire'!D30+'main adjacent ONLY'!D30+'bond work'!D30</f>
        <v>0</v>
      </c>
      <c r="E30" s="182"/>
      <c r="F30" s="136">
        <f>'NW Fire'!F30+'main adjacent ONLY'!F30+'bond work'!F30</f>
        <v>0</v>
      </c>
      <c r="G30" s="218"/>
      <c r="H30" s="60"/>
      <c r="I30" s="61"/>
      <c r="J30" s="62"/>
      <c r="K30" s="60"/>
      <c r="L30" s="61"/>
      <c r="M30" s="62"/>
      <c r="N30" s="60"/>
      <c r="O30" s="61"/>
      <c r="P30" s="62"/>
      <c r="Q30" s="60"/>
      <c r="R30" s="61"/>
      <c r="S30" s="62"/>
      <c r="T30" s="60"/>
      <c r="U30" s="61"/>
      <c r="V30" s="62"/>
    </row>
    <row r="31" spans="1:134" ht="15" customHeight="1">
      <c r="A31" s="97" t="s">
        <v>282</v>
      </c>
      <c r="B31" s="6" t="s">
        <v>93</v>
      </c>
      <c r="C31" s="4"/>
      <c r="D31" s="135">
        <f>'NW Fire'!D31+'main adjacent ONLY'!D31+'bond work'!D31</f>
        <v>0</v>
      </c>
      <c r="E31" s="182"/>
      <c r="F31" s="136">
        <f>'NW Fire'!F31+'main adjacent ONLY'!F31+'bond work'!F31</f>
        <v>0</v>
      </c>
      <c r="G31" s="218"/>
      <c r="H31" s="60"/>
      <c r="I31" s="61"/>
      <c r="J31" s="62"/>
      <c r="K31" s="60"/>
      <c r="L31" s="61"/>
      <c r="M31" s="62"/>
      <c r="N31" s="60"/>
      <c r="O31" s="61"/>
      <c r="P31" s="62"/>
      <c r="Q31" s="60"/>
      <c r="R31" s="61"/>
      <c r="S31" s="62"/>
      <c r="T31" s="60"/>
      <c r="U31" s="61"/>
      <c r="V31" s="62"/>
    </row>
    <row r="32" spans="1:134" s="5" customFormat="1" ht="15" customHeight="1" thickBot="1">
      <c r="A32" s="95" t="s">
        <v>226</v>
      </c>
      <c r="B32" s="9" t="s">
        <v>34</v>
      </c>
      <c r="C32" s="91"/>
      <c r="D32" s="133">
        <f>'NW Fire'!D32+'main adjacent ONLY'!D32+'bond work'!D32</f>
        <v>0</v>
      </c>
      <c r="E32" s="181"/>
      <c r="F32" s="134">
        <f>'NW Fire'!F32+'main adjacent ONLY'!F32+'bond work'!F32</f>
        <v>0</v>
      </c>
      <c r="G32" s="218"/>
      <c r="H32" s="60"/>
      <c r="I32" s="61"/>
      <c r="J32" s="62"/>
      <c r="K32" s="60"/>
      <c r="L32" s="61"/>
      <c r="M32" s="62"/>
      <c r="N32" s="60"/>
      <c r="O32" s="61"/>
      <c r="P32" s="62"/>
      <c r="Q32" s="60"/>
      <c r="R32" s="61"/>
      <c r="S32" s="62"/>
      <c r="T32" s="60"/>
      <c r="U32" s="61"/>
      <c r="V32" s="62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</row>
    <row r="33" spans="1:22" ht="15" customHeight="1" thickBot="1">
      <c r="A33" s="220" t="str">
        <f>IFERROR((#REF!+D33+E33+F33)/#REF!,"")</f>
        <v/>
      </c>
      <c r="B33" s="8" t="s">
        <v>35</v>
      </c>
      <c r="C33" s="88"/>
      <c r="D33" s="34">
        <f>SUM(D27:D32)</f>
        <v>406708</v>
      </c>
      <c r="E33" s="34">
        <f>SUM(E27:E32)</f>
        <v>0</v>
      </c>
      <c r="F33" s="232">
        <f>SUM(F27:F32)</f>
        <v>0</v>
      </c>
      <c r="G33" s="218"/>
      <c r="H33" s="60"/>
      <c r="I33" s="61"/>
      <c r="J33" s="62"/>
      <c r="K33" s="60"/>
      <c r="L33" s="61"/>
      <c r="M33" s="62"/>
      <c r="N33" s="60"/>
      <c r="O33" s="61"/>
      <c r="P33" s="62"/>
      <c r="Q33" s="60"/>
      <c r="R33" s="61"/>
      <c r="S33" s="62"/>
      <c r="T33" s="60"/>
      <c r="U33" s="61"/>
      <c r="V33" s="62"/>
    </row>
    <row r="34" spans="1:22" ht="15" customHeight="1">
      <c r="A34" s="118" t="s">
        <v>36</v>
      </c>
      <c r="B34" s="119" t="s">
        <v>258</v>
      </c>
      <c r="C34" s="115"/>
      <c r="D34" s="110"/>
      <c r="E34" s="110"/>
      <c r="F34" s="111"/>
      <c r="G34" s="218"/>
      <c r="H34" s="60"/>
      <c r="I34" s="61"/>
      <c r="J34" s="62"/>
      <c r="K34" s="60"/>
      <c r="L34" s="61"/>
      <c r="M34" s="62"/>
      <c r="N34" s="60"/>
      <c r="O34" s="61"/>
      <c r="P34" s="62"/>
      <c r="Q34" s="60"/>
      <c r="R34" s="61"/>
      <c r="S34" s="62"/>
      <c r="T34" s="60"/>
      <c r="U34" s="61"/>
      <c r="V34" s="62"/>
    </row>
    <row r="35" spans="1:22" ht="15" customHeight="1">
      <c r="A35" s="96" t="s">
        <v>229</v>
      </c>
      <c r="B35" s="6" t="s">
        <v>37</v>
      </c>
      <c r="C35" s="4"/>
      <c r="D35" s="135">
        <f>'NW Fire'!D35+'main adjacent ONLY'!D35+'bond work'!D35</f>
        <v>489947</v>
      </c>
      <c r="E35" s="182"/>
      <c r="F35" s="136">
        <f>'NW Fire'!F35+'main adjacent ONLY'!F35+'bond work'!F35</f>
        <v>0</v>
      </c>
      <c r="G35" s="218"/>
      <c r="H35" s="60"/>
      <c r="I35" s="61"/>
      <c r="J35" s="62"/>
      <c r="K35" s="60"/>
      <c r="L35" s="61"/>
      <c r="M35" s="62"/>
      <c r="N35" s="60"/>
      <c r="O35" s="61"/>
      <c r="P35" s="62"/>
      <c r="Q35" s="60"/>
      <c r="R35" s="61"/>
      <c r="S35" s="62"/>
      <c r="T35" s="60"/>
      <c r="U35" s="61"/>
      <c r="V35" s="62"/>
    </row>
    <row r="36" spans="1:22" ht="15" customHeight="1">
      <c r="A36" s="96" t="s">
        <v>229</v>
      </c>
      <c r="B36" s="6" t="s">
        <v>38</v>
      </c>
      <c r="C36" s="4"/>
      <c r="D36" s="135">
        <f>'NW Fire'!D36+'main adjacent ONLY'!D36+'bond work'!D36</f>
        <v>0</v>
      </c>
      <c r="E36" s="182"/>
      <c r="F36" s="136">
        <f>'NW Fire'!F36+'main adjacent ONLY'!F36+'bond work'!F36</f>
        <v>0</v>
      </c>
      <c r="G36" s="218"/>
      <c r="H36" s="60"/>
      <c r="I36" s="61"/>
      <c r="J36" s="62"/>
      <c r="K36" s="60"/>
      <c r="L36" s="61"/>
      <c r="M36" s="62"/>
      <c r="N36" s="60"/>
      <c r="O36" s="61"/>
      <c r="P36" s="62"/>
      <c r="Q36" s="60"/>
      <c r="R36" s="61"/>
      <c r="S36" s="62"/>
      <c r="T36" s="60"/>
      <c r="U36" s="61"/>
      <c r="V36" s="62"/>
    </row>
    <row r="37" spans="1:22" ht="15" customHeight="1">
      <c r="A37" s="96" t="s">
        <v>227</v>
      </c>
      <c r="B37" s="6" t="s">
        <v>33</v>
      </c>
      <c r="C37" s="4"/>
      <c r="D37" s="137">
        <f>'NW Fire'!D37+'main adjacent ONLY'!D37+'bond work'!D37</f>
        <v>0</v>
      </c>
      <c r="E37" s="183"/>
      <c r="F37" s="138">
        <f>'NW Fire'!F37+'main adjacent ONLY'!F37+'bond work'!F37</f>
        <v>0</v>
      </c>
      <c r="G37" s="218"/>
      <c r="H37" s="60"/>
      <c r="I37" s="61"/>
      <c r="J37" s="62"/>
      <c r="K37" s="60"/>
      <c r="L37" s="61"/>
      <c r="M37" s="62"/>
      <c r="N37" s="60"/>
      <c r="O37" s="61"/>
      <c r="P37" s="62"/>
      <c r="Q37" s="60"/>
      <c r="R37" s="61"/>
      <c r="S37" s="62"/>
      <c r="T37" s="60"/>
      <c r="U37" s="61"/>
      <c r="V37" s="62"/>
    </row>
    <row r="38" spans="1:22" ht="15" customHeight="1">
      <c r="A38" s="98" t="s">
        <v>211</v>
      </c>
      <c r="B38" s="32" t="s">
        <v>18</v>
      </c>
      <c r="C38" s="81"/>
      <c r="D38" s="139">
        <f>'NW Fire'!D38+'main adjacent ONLY'!D38+'bond work'!D38</f>
        <v>0</v>
      </c>
      <c r="E38" s="184"/>
      <c r="F38" s="140">
        <f>'NW Fire'!F38+'main adjacent ONLY'!F38+'bond work'!F38</f>
        <v>0</v>
      </c>
      <c r="G38" s="218"/>
      <c r="H38" s="60"/>
      <c r="I38" s="61"/>
      <c r="J38" s="62"/>
      <c r="K38" s="60"/>
      <c r="L38" s="61"/>
      <c r="M38" s="62"/>
      <c r="N38" s="60"/>
      <c r="O38" s="61"/>
      <c r="P38" s="62"/>
      <c r="Q38" s="60"/>
      <c r="R38" s="61"/>
      <c r="S38" s="62"/>
      <c r="T38" s="60"/>
      <c r="U38" s="61"/>
      <c r="V38" s="62"/>
    </row>
    <row r="39" spans="1:22" ht="15" customHeight="1">
      <c r="A39" s="96" t="s">
        <v>211</v>
      </c>
      <c r="B39" s="6" t="s">
        <v>26</v>
      </c>
      <c r="C39" s="4"/>
      <c r="D39" s="137">
        <f>'NW Fire'!D39+'main adjacent ONLY'!D39+'bond work'!D39</f>
        <v>0</v>
      </c>
      <c r="E39" s="183"/>
      <c r="F39" s="138">
        <f>'NW Fire'!F39+'main adjacent ONLY'!F39+'bond work'!F39</f>
        <v>0</v>
      </c>
      <c r="G39" s="218"/>
      <c r="H39" s="60"/>
      <c r="I39" s="61"/>
      <c r="J39" s="62"/>
      <c r="K39" s="60"/>
      <c r="L39" s="61"/>
      <c r="M39" s="62"/>
      <c r="N39" s="60"/>
      <c r="O39" s="61"/>
      <c r="P39" s="62"/>
      <c r="Q39" s="60"/>
      <c r="R39" s="61"/>
      <c r="S39" s="62"/>
      <c r="T39" s="60"/>
      <c r="U39" s="61"/>
      <c r="V39" s="62"/>
    </row>
    <row r="40" spans="1:22" ht="15" customHeight="1" thickBot="1">
      <c r="A40" s="95" t="s">
        <v>228</v>
      </c>
      <c r="B40" s="9" t="s">
        <v>39</v>
      </c>
      <c r="C40" s="91"/>
      <c r="D40" s="141">
        <f>'NW Fire'!D40+'main adjacent ONLY'!D40+'bond work'!D40</f>
        <v>0</v>
      </c>
      <c r="E40" s="185"/>
      <c r="F40" s="142">
        <f>'NW Fire'!F40+'main adjacent ONLY'!F40+'bond work'!F40</f>
        <v>0</v>
      </c>
      <c r="G40" s="218"/>
      <c r="H40" s="60"/>
      <c r="I40" s="61"/>
      <c r="J40" s="62"/>
      <c r="K40" s="60"/>
      <c r="L40" s="61"/>
      <c r="M40" s="62"/>
      <c r="N40" s="60"/>
      <c r="O40" s="61"/>
      <c r="P40" s="62"/>
      <c r="Q40" s="60"/>
      <c r="R40" s="61"/>
      <c r="S40" s="62"/>
      <c r="T40" s="60"/>
      <c r="U40" s="61"/>
      <c r="V40" s="62"/>
    </row>
    <row r="41" spans="1:22" ht="15" customHeight="1" thickBot="1">
      <c r="A41" s="220" t="str">
        <f>IFERROR((#REF!+D41+E41+F41)/#REF!,"")</f>
        <v/>
      </c>
      <c r="B41" s="8" t="s">
        <v>40</v>
      </c>
      <c r="C41" s="88"/>
      <c r="D41" s="35">
        <f>SUM(D35:D40)</f>
        <v>489947</v>
      </c>
      <c r="E41" s="35">
        <f>SUM(E35:E40)</f>
        <v>0</v>
      </c>
      <c r="F41" s="231">
        <f>SUM(F35:F40)</f>
        <v>0</v>
      </c>
      <c r="G41" s="218"/>
      <c r="H41" s="60"/>
      <c r="I41" s="61"/>
      <c r="J41" s="62"/>
      <c r="K41" s="60"/>
      <c r="L41" s="61"/>
      <c r="M41" s="62"/>
      <c r="N41" s="60"/>
      <c r="O41" s="61"/>
      <c r="P41" s="62"/>
      <c r="Q41" s="60"/>
      <c r="R41" s="61"/>
      <c r="S41" s="62"/>
      <c r="T41" s="60"/>
      <c r="U41" s="61"/>
      <c r="V41" s="62"/>
    </row>
    <row r="42" spans="1:22" ht="15" customHeight="1">
      <c r="A42" s="120" t="s">
        <v>41</v>
      </c>
      <c r="B42" s="121" t="s">
        <v>42</v>
      </c>
      <c r="C42" s="122"/>
      <c r="D42" s="112"/>
      <c r="E42" s="112"/>
      <c r="F42" s="113"/>
      <c r="G42" s="218"/>
      <c r="H42" s="60"/>
      <c r="I42" s="61"/>
      <c r="J42" s="62"/>
      <c r="K42" s="60"/>
      <c r="L42" s="61"/>
      <c r="M42" s="62"/>
      <c r="N42" s="60"/>
      <c r="O42" s="61"/>
      <c r="P42" s="62"/>
      <c r="Q42" s="60"/>
      <c r="R42" s="61"/>
      <c r="S42" s="62"/>
      <c r="T42" s="60"/>
      <c r="U42" s="61"/>
      <c r="V42" s="62"/>
    </row>
    <row r="43" spans="1:22" ht="15" customHeight="1">
      <c r="A43" s="97" t="s">
        <v>234</v>
      </c>
      <c r="B43" s="6" t="s">
        <v>47</v>
      </c>
      <c r="C43" s="4"/>
      <c r="D43" s="137">
        <f>'NW Fire'!D43+'main adjacent ONLY'!D43+'bond work'!D43</f>
        <v>0</v>
      </c>
      <c r="E43" s="183"/>
      <c r="F43" s="138">
        <f>'NW Fire'!F43+'main adjacent ONLY'!F43+'bond work'!F43</f>
        <v>0</v>
      </c>
      <c r="G43" s="218"/>
      <c r="H43" s="60"/>
      <c r="I43" s="61"/>
      <c r="J43" s="62"/>
      <c r="K43" s="60"/>
      <c r="L43" s="61"/>
      <c r="M43" s="62"/>
      <c r="N43" s="60"/>
      <c r="O43" s="61"/>
      <c r="P43" s="62"/>
      <c r="Q43" s="60"/>
      <c r="R43" s="61"/>
      <c r="S43" s="62"/>
      <c r="T43" s="60"/>
      <c r="U43" s="61"/>
      <c r="V43" s="62"/>
    </row>
    <row r="44" spans="1:22" ht="15" customHeight="1">
      <c r="A44" s="94" t="s">
        <v>230</v>
      </c>
      <c r="B44" s="82" t="s">
        <v>43</v>
      </c>
      <c r="C44" s="83"/>
      <c r="D44" s="143">
        <f>'NW Fire'!D44+'main adjacent ONLY'!D44+'bond work'!D44</f>
        <v>119513</v>
      </c>
      <c r="E44" s="186"/>
      <c r="F44" s="144">
        <f>'NW Fire'!F44+'main adjacent ONLY'!F44+'bond work'!F44</f>
        <v>0</v>
      </c>
      <c r="G44" s="218"/>
      <c r="H44" s="60"/>
      <c r="I44" s="61"/>
      <c r="J44" s="62"/>
      <c r="K44" s="60"/>
      <c r="L44" s="61"/>
      <c r="M44" s="62"/>
      <c r="N44" s="60"/>
      <c r="O44" s="61"/>
      <c r="P44" s="62"/>
      <c r="Q44" s="60"/>
      <c r="R44" s="61"/>
      <c r="S44" s="62"/>
      <c r="T44" s="60"/>
      <c r="U44" s="61"/>
      <c r="V44" s="62"/>
    </row>
    <row r="45" spans="1:22" ht="15" customHeight="1">
      <c r="A45" s="96" t="s">
        <v>232</v>
      </c>
      <c r="B45" s="6" t="s">
        <v>45</v>
      </c>
      <c r="C45" s="4"/>
      <c r="D45" s="143">
        <f>'NW Fire'!D45+'main adjacent ONLY'!D45+'bond work'!D45</f>
        <v>0</v>
      </c>
      <c r="E45" s="186"/>
      <c r="F45" s="144">
        <f>'NW Fire'!F45+'main adjacent ONLY'!F45+'bond work'!F45</f>
        <v>0</v>
      </c>
      <c r="G45" s="218"/>
      <c r="H45" s="60"/>
      <c r="I45" s="61"/>
      <c r="J45" s="62"/>
      <c r="K45" s="60"/>
      <c r="L45" s="61"/>
      <c r="M45" s="62"/>
      <c r="N45" s="60"/>
      <c r="O45" s="61"/>
      <c r="P45" s="62"/>
      <c r="Q45" s="60"/>
      <c r="R45" s="61"/>
      <c r="S45" s="62"/>
      <c r="T45" s="60"/>
      <c r="U45" s="61"/>
      <c r="V45" s="62"/>
    </row>
    <row r="46" spans="1:22" ht="15" customHeight="1">
      <c r="A46" s="98" t="s">
        <v>231</v>
      </c>
      <c r="B46" s="32" t="s">
        <v>44</v>
      </c>
      <c r="C46" s="81"/>
      <c r="D46" s="145">
        <f>'NW Fire'!D46+'main adjacent ONLY'!D46+'bond work'!D46</f>
        <v>0</v>
      </c>
      <c r="E46" s="187"/>
      <c r="F46" s="146">
        <f>'NW Fire'!F46+'main adjacent ONLY'!F46+'bond work'!F46</f>
        <v>0</v>
      </c>
      <c r="G46" s="218"/>
      <c r="H46" s="60"/>
      <c r="I46" s="61"/>
      <c r="J46" s="62"/>
      <c r="K46" s="60"/>
      <c r="L46" s="61"/>
      <c r="M46" s="62"/>
      <c r="N46" s="60"/>
      <c r="O46" s="61"/>
      <c r="P46" s="62"/>
      <c r="Q46" s="60"/>
      <c r="R46" s="61"/>
      <c r="S46" s="62"/>
      <c r="T46" s="60"/>
      <c r="U46" s="61"/>
      <c r="V46" s="62"/>
    </row>
    <row r="47" spans="1:22" ht="15" customHeight="1" thickBot="1">
      <c r="A47" s="95" t="s">
        <v>233</v>
      </c>
      <c r="B47" s="9" t="s">
        <v>46</v>
      </c>
      <c r="C47" s="91"/>
      <c r="D47" s="147">
        <f>'NW Fire'!D47+'main adjacent ONLY'!D47+'bond work'!D47</f>
        <v>0</v>
      </c>
      <c r="E47" s="188"/>
      <c r="F47" s="148">
        <f>'NW Fire'!F47+'main adjacent ONLY'!F47+'bond work'!F47</f>
        <v>0</v>
      </c>
      <c r="G47" s="218"/>
      <c r="H47" s="60"/>
      <c r="I47" s="61"/>
      <c r="J47" s="62"/>
      <c r="K47" s="60"/>
      <c r="L47" s="61"/>
      <c r="M47" s="62"/>
      <c r="N47" s="60"/>
      <c r="O47" s="61"/>
      <c r="P47" s="62"/>
      <c r="Q47" s="60"/>
      <c r="R47" s="61"/>
      <c r="S47" s="62"/>
      <c r="T47" s="60"/>
      <c r="U47" s="61"/>
      <c r="V47" s="62"/>
    </row>
    <row r="48" spans="1:22" ht="15" customHeight="1" thickBot="1">
      <c r="A48" s="220" t="str">
        <f>IFERROR((#REF!+D48+E48+F48)/#REF!,"")</f>
        <v/>
      </c>
      <c r="B48" s="8" t="s">
        <v>48</v>
      </c>
      <c r="C48" s="88"/>
      <c r="D48" s="35">
        <f>SUM(D43:D47)</f>
        <v>119513</v>
      </c>
      <c r="E48" s="35">
        <f>SUM(E43:E47)</f>
        <v>0</v>
      </c>
      <c r="F48" s="231">
        <f>SUM(F43:F47)</f>
        <v>0</v>
      </c>
      <c r="G48" s="218"/>
      <c r="H48" s="60"/>
      <c r="I48" s="61"/>
      <c r="J48" s="62"/>
      <c r="K48" s="60"/>
      <c r="L48" s="61"/>
      <c r="M48" s="62"/>
      <c r="N48" s="60"/>
      <c r="O48" s="61"/>
      <c r="P48" s="62"/>
      <c r="Q48" s="60"/>
      <c r="R48" s="61"/>
      <c r="S48" s="62"/>
      <c r="T48" s="60"/>
      <c r="U48" s="61"/>
      <c r="V48" s="62"/>
    </row>
    <row r="49" spans="1:134" ht="15" customHeight="1">
      <c r="A49" s="120" t="s">
        <v>49</v>
      </c>
      <c r="B49" s="123" t="s">
        <v>259</v>
      </c>
      <c r="C49" s="124"/>
      <c r="D49" s="110"/>
      <c r="E49" s="110"/>
      <c r="F49" s="111"/>
      <c r="G49" s="218"/>
      <c r="H49" s="60"/>
      <c r="I49" s="61"/>
      <c r="J49" s="62"/>
      <c r="K49" s="60"/>
      <c r="L49" s="61"/>
      <c r="M49" s="62"/>
      <c r="N49" s="60"/>
      <c r="O49" s="61"/>
      <c r="P49" s="62"/>
      <c r="Q49" s="60"/>
      <c r="R49" s="61"/>
      <c r="S49" s="62"/>
      <c r="T49" s="60"/>
      <c r="U49" s="61"/>
      <c r="V49" s="62"/>
    </row>
    <row r="50" spans="1:134" ht="15" customHeight="1">
      <c r="A50" s="97" t="s">
        <v>235</v>
      </c>
      <c r="B50" s="6" t="s">
        <v>50</v>
      </c>
      <c r="C50" s="4"/>
      <c r="D50" s="135">
        <f>'NW Fire'!D50+'main adjacent ONLY'!D50+'bond work'!D50</f>
        <v>543196</v>
      </c>
      <c r="E50" s="182"/>
      <c r="F50" s="136">
        <f>'NW Fire'!F50+'main adjacent ONLY'!F50+'bond work'!F50</f>
        <v>0</v>
      </c>
      <c r="G50" s="218"/>
      <c r="H50" s="60"/>
      <c r="I50" s="61"/>
      <c r="J50" s="62"/>
      <c r="K50" s="60"/>
      <c r="L50" s="61"/>
      <c r="M50" s="62"/>
      <c r="N50" s="60"/>
      <c r="O50" s="61"/>
      <c r="P50" s="62"/>
      <c r="Q50" s="60"/>
      <c r="R50" s="61"/>
      <c r="S50" s="62"/>
      <c r="T50" s="60"/>
      <c r="U50" s="61"/>
      <c r="V50" s="62"/>
    </row>
    <row r="51" spans="1:134" ht="15" customHeight="1">
      <c r="A51" s="97" t="s">
        <v>236</v>
      </c>
      <c r="B51" s="6" t="s">
        <v>51</v>
      </c>
      <c r="C51" s="4"/>
      <c r="D51" s="135">
        <f>'NW Fire'!D51+'main adjacent ONLY'!D51+'bond work'!D51</f>
        <v>0</v>
      </c>
      <c r="E51" s="182"/>
      <c r="F51" s="136">
        <f>'NW Fire'!F51+'main adjacent ONLY'!F51+'bond work'!F51</f>
        <v>0</v>
      </c>
      <c r="G51" s="218"/>
      <c r="H51" s="60"/>
      <c r="I51" s="61"/>
      <c r="J51" s="62"/>
      <c r="K51" s="60"/>
      <c r="L51" s="61"/>
      <c r="M51" s="62"/>
      <c r="N51" s="60"/>
      <c r="O51" s="61"/>
      <c r="P51" s="62"/>
      <c r="Q51" s="60"/>
      <c r="R51" s="61"/>
      <c r="S51" s="62"/>
      <c r="T51" s="60"/>
      <c r="U51" s="61"/>
      <c r="V51" s="62"/>
    </row>
    <row r="52" spans="1:134" ht="15" customHeight="1">
      <c r="A52" s="97" t="s">
        <v>237</v>
      </c>
      <c r="B52" s="6" t="s">
        <v>52</v>
      </c>
      <c r="C52" s="4"/>
      <c r="D52" s="135">
        <f>'NW Fire'!D52+'main adjacent ONLY'!D52+'bond work'!D52</f>
        <v>0</v>
      </c>
      <c r="E52" s="182"/>
      <c r="F52" s="136">
        <f>'NW Fire'!F52+'main adjacent ONLY'!F52+'bond work'!F52</f>
        <v>0</v>
      </c>
      <c r="G52" s="218"/>
      <c r="H52" s="60"/>
      <c r="I52" s="61"/>
      <c r="J52" s="62"/>
      <c r="K52" s="60"/>
      <c r="L52" s="61"/>
      <c r="M52" s="62"/>
      <c r="N52" s="60"/>
      <c r="O52" s="61"/>
      <c r="P52" s="62"/>
      <c r="Q52" s="60"/>
      <c r="R52" s="61"/>
      <c r="S52" s="62"/>
      <c r="T52" s="60"/>
      <c r="U52" s="61"/>
      <c r="V52" s="62"/>
    </row>
    <row r="53" spans="1:134" ht="15" customHeight="1">
      <c r="A53" s="97" t="s">
        <v>238</v>
      </c>
      <c r="B53" s="6" t="s">
        <v>173</v>
      </c>
      <c r="C53" s="4"/>
      <c r="D53" s="131">
        <f>'NW Fire'!D53+'main adjacent ONLY'!D53+'bond work'!D53</f>
        <v>232250</v>
      </c>
      <c r="E53" s="180"/>
      <c r="F53" s="132">
        <f>'NW Fire'!F53+'main adjacent ONLY'!F53+'bond work'!F53</f>
        <v>0</v>
      </c>
      <c r="G53" s="218"/>
      <c r="H53" s="60"/>
      <c r="I53" s="61"/>
      <c r="J53" s="62"/>
      <c r="K53" s="60"/>
      <c r="L53" s="61"/>
      <c r="M53" s="62"/>
      <c r="N53" s="60"/>
      <c r="O53" s="61"/>
      <c r="P53" s="62"/>
      <c r="Q53" s="60"/>
      <c r="R53" s="61"/>
      <c r="S53" s="62"/>
      <c r="T53" s="60"/>
      <c r="U53" s="61"/>
      <c r="V53" s="62"/>
    </row>
    <row r="54" spans="1:134" ht="15" customHeight="1" thickBot="1">
      <c r="A54" s="95" t="s">
        <v>239</v>
      </c>
      <c r="B54" s="9" t="s">
        <v>53</v>
      </c>
      <c r="C54" s="100"/>
      <c r="D54" s="149">
        <f>'NW Fire'!D54+'main adjacent ONLY'!D54+'bond work'!D54</f>
        <v>0</v>
      </c>
      <c r="E54" s="189"/>
      <c r="F54" s="150">
        <f>'NW Fire'!F54+'main adjacent ONLY'!F54+'bond work'!F54</f>
        <v>0</v>
      </c>
      <c r="G54" s="218"/>
      <c r="H54" s="60"/>
      <c r="I54" s="61"/>
      <c r="J54" s="62"/>
      <c r="K54" s="60"/>
      <c r="L54" s="61"/>
      <c r="M54" s="62"/>
      <c r="N54" s="60"/>
      <c r="O54" s="61"/>
      <c r="P54" s="62"/>
      <c r="Q54" s="60"/>
      <c r="R54" s="61"/>
      <c r="S54" s="62"/>
      <c r="T54" s="60"/>
      <c r="U54" s="61"/>
      <c r="V54" s="62"/>
    </row>
    <row r="55" spans="1:134" ht="15" customHeight="1" thickBot="1">
      <c r="A55" s="220" t="str">
        <f>IFERROR((#REF!+D55+E55+F55)/#REF!,"")</f>
        <v/>
      </c>
      <c r="B55" s="8" t="s">
        <v>54</v>
      </c>
      <c r="C55" s="88"/>
      <c r="D55" s="99">
        <f>SUM(D50:D54)</f>
        <v>775446</v>
      </c>
      <c r="E55" s="99">
        <f>SUM(E50:E54)</f>
        <v>0</v>
      </c>
      <c r="F55" s="233">
        <f>SUM(F50:F54)</f>
        <v>0</v>
      </c>
      <c r="G55" s="218"/>
      <c r="H55" s="60"/>
      <c r="I55" s="61"/>
      <c r="J55" s="62"/>
      <c r="K55" s="60"/>
      <c r="L55" s="61"/>
      <c r="M55" s="62"/>
      <c r="N55" s="60"/>
      <c r="O55" s="61"/>
      <c r="P55" s="62"/>
      <c r="Q55" s="60"/>
      <c r="R55" s="61"/>
      <c r="S55" s="62"/>
      <c r="T55" s="60"/>
      <c r="U55" s="61"/>
      <c r="V55" s="62"/>
    </row>
    <row r="56" spans="1:134" ht="15" customHeight="1">
      <c r="A56" s="120" t="s">
        <v>55</v>
      </c>
      <c r="B56" s="125" t="s">
        <v>56</v>
      </c>
      <c r="C56" s="124"/>
      <c r="D56" s="112"/>
      <c r="E56" s="112"/>
      <c r="F56" s="113"/>
      <c r="G56" s="218"/>
      <c r="H56" s="60"/>
      <c r="I56" s="61"/>
      <c r="J56" s="62"/>
      <c r="K56" s="60"/>
      <c r="L56" s="61"/>
      <c r="M56" s="62"/>
      <c r="N56" s="60"/>
      <c r="O56" s="61"/>
      <c r="P56" s="62"/>
      <c r="Q56" s="60"/>
      <c r="R56" s="61"/>
      <c r="S56" s="62"/>
      <c r="T56" s="60"/>
      <c r="U56" s="61"/>
      <c r="V56" s="62"/>
    </row>
    <row r="57" spans="1:134" s="12" customFormat="1">
      <c r="A57" s="96" t="s">
        <v>240</v>
      </c>
      <c r="B57" s="6" t="s">
        <v>57</v>
      </c>
      <c r="C57" s="10"/>
      <c r="D57" s="151">
        <f>'NW Fire'!D57+'main adjacent ONLY'!D57+'bond work'!D57</f>
        <v>57509</v>
      </c>
      <c r="E57" s="190"/>
      <c r="F57" s="152">
        <f>'NW Fire'!F57+'main adjacent ONLY'!F57+'bond work'!F57</f>
        <v>0</v>
      </c>
      <c r="G57" s="221"/>
      <c r="H57" s="47"/>
      <c r="I57" s="48"/>
      <c r="J57" s="48"/>
      <c r="K57" s="47"/>
      <c r="L57" s="48"/>
      <c r="M57" s="48"/>
      <c r="N57" s="47"/>
      <c r="O57" s="48"/>
      <c r="P57" s="48"/>
      <c r="Q57" s="47"/>
      <c r="R57" s="48"/>
      <c r="S57" s="48"/>
      <c r="T57" s="47"/>
      <c r="U57" s="48"/>
      <c r="V57" s="48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64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</row>
    <row r="58" spans="1:134" ht="15" customHeight="1">
      <c r="A58" s="96" t="s">
        <v>241</v>
      </c>
      <c r="B58" s="6" t="s">
        <v>58</v>
      </c>
      <c r="C58" s="4"/>
      <c r="D58" s="135">
        <f>'NW Fire'!D58+'main adjacent ONLY'!D58+'bond work'!D58</f>
        <v>78234</v>
      </c>
      <c r="E58" s="182"/>
      <c r="F58" s="136">
        <f>'NW Fire'!F58+'main adjacent ONLY'!F58+'bond work'!F58</f>
        <v>0</v>
      </c>
      <c r="G58" s="218"/>
      <c r="H58" s="60"/>
      <c r="I58" s="61"/>
      <c r="J58" s="62"/>
      <c r="K58" s="60"/>
      <c r="L58" s="61"/>
      <c r="M58" s="62"/>
      <c r="N58" s="60"/>
      <c r="O58" s="61"/>
      <c r="P58" s="62"/>
      <c r="Q58" s="60"/>
      <c r="R58" s="61"/>
      <c r="S58" s="62"/>
      <c r="T58" s="60"/>
      <c r="U58" s="61"/>
      <c r="V58" s="62"/>
    </row>
    <row r="59" spans="1:134" ht="15" customHeight="1">
      <c r="A59" s="97" t="s">
        <v>245</v>
      </c>
      <c r="B59" s="6" t="s">
        <v>60</v>
      </c>
      <c r="C59" s="4"/>
      <c r="D59" s="135">
        <f>'NW Fire'!D59+'main adjacent ONLY'!D59+'bond work'!D59</f>
        <v>0</v>
      </c>
      <c r="E59" s="182"/>
      <c r="F59" s="136">
        <f>'NW Fire'!F59+'main adjacent ONLY'!F59+'bond work'!F59</f>
        <v>0</v>
      </c>
      <c r="G59" s="218"/>
      <c r="H59" s="60"/>
      <c r="I59" s="61"/>
      <c r="J59" s="62"/>
      <c r="K59" s="60"/>
      <c r="L59" s="61"/>
      <c r="M59" s="62"/>
      <c r="N59" s="60"/>
      <c r="O59" s="61"/>
      <c r="P59" s="62"/>
      <c r="Q59" s="60"/>
      <c r="R59" s="61"/>
      <c r="S59" s="62"/>
      <c r="T59" s="60"/>
      <c r="U59" s="61"/>
      <c r="V59" s="62"/>
    </row>
    <row r="60" spans="1:134" ht="15" customHeight="1">
      <c r="A60" s="97" t="s">
        <v>242</v>
      </c>
      <c r="B60" s="89" t="s">
        <v>243</v>
      </c>
      <c r="C60" s="4"/>
      <c r="D60" s="135">
        <f>'NW Fire'!D60+'main adjacent ONLY'!D60+'bond work'!D60</f>
        <v>0</v>
      </c>
      <c r="E60" s="182"/>
      <c r="F60" s="136">
        <f>'NW Fire'!F60+'main adjacent ONLY'!F60+'bond work'!F60</f>
        <v>0</v>
      </c>
      <c r="G60" s="218"/>
      <c r="H60" s="60"/>
      <c r="I60" s="61"/>
      <c r="J60" s="62"/>
      <c r="K60" s="60"/>
      <c r="L60" s="61"/>
      <c r="M60" s="62"/>
      <c r="N60" s="60"/>
      <c r="O60" s="61"/>
      <c r="P60" s="62"/>
      <c r="Q60" s="60"/>
      <c r="R60" s="61"/>
      <c r="S60" s="62"/>
      <c r="T60" s="60"/>
      <c r="U60" s="61"/>
      <c r="V60" s="62"/>
    </row>
    <row r="61" spans="1:134" ht="15" customHeight="1">
      <c r="A61" s="97" t="s">
        <v>247</v>
      </c>
      <c r="B61" s="6" t="s">
        <v>62</v>
      </c>
      <c r="C61" s="4"/>
      <c r="D61" s="135">
        <f>'NW Fire'!D61+'main adjacent ONLY'!D61+'bond work'!D61</f>
        <v>0</v>
      </c>
      <c r="E61" s="182"/>
      <c r="F61" s="136">
        <f>'NW Fire'!F61+'main adjacent ONLY'!F61+'bond work'!F61</f>
        <v>0</v>
      </c>
      <c r="G61" s="218"/>
      <c r="H61" s="60"/>
      <c r="I61" s="61"/>
      <c r="J61" s="62"/>
      <c r="K61" s="60"/>
      <c r="L61" s="61"/>
      <c r="M61" s="62"/>
      <c r="N61" s="60"/>
      <c r="O61" s="61"/>
      <c r="P61" s="62"/>
      <c r="Q61" s="60"/>
      <c r="R61" s="61"/>
      <c r="S61" s="62"/>
      <c r="T61" s="60"/>
      <c r="U61" s="61"/>
      <c r="V61" s="62"/>
    </row>
    <row r="62" spans="1:134" ht="15" customHeight="1">
      <c r="A62" s="97" t="s">
        <v>248</v>
      </c>
      <c r="B62" s="6" t="s">
        <v>63</v>
      </c>
      <c r="C62" s="4"/>
      <c r="D62" s="135">
        <f>'NW Fire'!D62+'main adjacent ONLY'!D62+'bond work'!D62</f>
        <v>0</v>
      </c>
      <c r="E62" s="182"/>
      <c r="F62" s="136">
        <f>'NW Fire'!F62+'main adjacent ONLY'!F62+'bond work'!F62</f>
        <v>0</v>
      </c>
      <c r="G62" s="218"/>
      <c r="H62" s="60"/>
      <c r="I62" s="61"/>
      <c r="J62" s="62"/>
      <c r="K62" s="60"/>
      <c r="L62" s="61"/>
      <c r="M62" s="62"/>
      <c r="N62" s="60"/>
      <c r="O62" s="61"/>
      <c r="P62" s="62"/>
      <c r="Q62" s="60"/>
      <c r="R62" s="61"/>
      <c r="S62" s="62"/>
      <c r="T62" s="60"/>
      <c r="U62" s="61"/>
      <c r="V62" s="62"/>
    </row>
    <row r="63" spans="1:134" ht="15" customHeight="1">
      <c r="A63" s="97" t="s">
        <v>244</v>
      </c>
      <c r="B63" s="6" t="s">
        <v>59</v>
      </c>
      <c r="C63" s="4"/>
      <c r="D63" s="135">
        <f>'NW Fire'!D63+'main adjacent ONLY'!D63+'bond work'!D63</f>
        <v>241944</v>
      </c>
      <c r="E63" s="182"/>
      <c r="F63" s="136">
        <f>'NW Fire'!F63+'main adjacent ONLY'!F63+'bond work'!F63</f>
        <v>0</v>
      </c>
      <c r="G63" s="218"/>
      <c r="H63" s="60"/>
      <c r="I63" s="61"/>
      <c r="J63" s="62"/>
      <c r="K63" s="60"/>
      <c r="L63" s="61"/>
      <c r="M63" s="62"/>
      <c r="N63" s="60"/>
      <c r="O63" s="61"/>
      <c r="P63" s="62"/>
      <c r="Q63" s="60"/>
      <c r="R63" s="61"/>
      <c r="S63" s="62"/>
      <c r="T63" s="60"/>
      <c r="U63" s="61"/>
      <c r="V63" s="62"/>
    </row>
    <row r="64" spans="1:134" ht="15" customHeight="1">
      <c r="A64" s="97" t="s">
        <v>246</v>
      </c>
      <c r="B64" s="6" t="s">
        <v>61</v>
      </c>
      <c r="C64" s="4"/>
      <c r="D64" s="135">
        <f>'NW Fire'!D64+'main adjacent ONLY'!D64+'bond work'!D64</f>
        <v>388065</v>
      </c>
      <c r="E64" s="182"/>
      <c r="F64" s="136">
        <f>'NW Fire'!F64+'main adjacent ONLY'!F64+'bond work'!F64</f>
        <v>0</v>
      </c>
      <c r="G64" s="218"/>
      <c r="H64" s="60"/>
      <c r="I64" s="61"/>
      <c r="J64" s="62"/>
      <c r="K64" s="60"/>
      <c r="L64" s="61"/>
      <c r="M64" s="62"/>
      <c r="N64" s="60"/>
      <c r="O64" s="61"/>
      <c r="P64" s="62"/>
      <c r="Q64" s="60"/>
      <c r="R64" s="61"/>
      <c r="S64" s="62"/>
      <c r="T64" s="60"/>
      <c r="U64" s="61"/>
      <c r="V64" s="62"/>
    </row>
    <row r="65" spans="1:134" ht="15" customHeight="1">
      <c r="A65" s="97" t="s">
        <v>246</v>
      </c>
      <c r="B65" s="6" t="s">
        <v>64</v>
      </c>
      <c r="C65" s="4"/>
      <c r="D65" s="135">
        <f>'NW Fire'!D65+'main adjacent ONLY'!D65+'bond work'!D65</f>
        <v>0</v>
      </c>
      <c r="E65" s="182"/>
      <c r="F65" s="136">
        <f>'NW Fire'!F65+'main adjacent ONLY'!F65+'bond work'!F65</f>
        <v>0</v>
      </c>
      <c r="G65" s="218"/>
      <c r="H65" s="60"/>
      <c r="I65" s="61"/>
      <c r="J65" s="62"/>
      <c r="K65" s="60"/>
      <c r="L65" s="61"/>
      <c r="M65" s="62"/>
      <c r="N65" s="60"/>
      <c r="O65" s="61"/>
      <c r="P65" s="62"/>
      <c r="Q65" s="60"/>
      <c r="R65" s="61"/>
      <c r="S65" s="62"/>
      <c r="T65" s="60"/>
      <c r="U65" s="61"/>
      <c r="V65" s="62"/>
    </row>
    <row r="66" spans="1:134" ht="15" customHeight="1">
      <c r="A66" s="101" t="s">
        <v>249</v>
      </c>
      <c r="B66" s="32" t="s">
        <v>65</v>
      </c>
      <c r="C66" s="81"/>
      <c r="D66" s="139">
        <f>'NW Fire'!D66+'main adjacent ONLY'!D66+'bond work'!D66</f>
        <v>0</v>
      </c>
      <c r="E66" s="184"/>
      <c r="F66" s="140">
        <f>'NW Fire'!F66+'main adjacent ONLY'!F66+'bond work'!F66</f>
        <v>0</v>
      </c>
      <c r="G66" s="218"/>
      <c r="H66" s="60"/>
      <c r="I66" s="61"/>
      <c r="J66" s="62"/>
      <c r="K66" s="60"/>
      <c r="L66" s="61"/>
      <c r="M66" s="62"/>
      <c r="N66" s="60"/>
      <c r="O66" s="61"/>
      <c r="P66" s="62"/>
      <c r="Q66" s="60"/>
      <c r="R66" s="61"/>
      <c r="S66" s="62"/>
      <c r="T66" s="60"/>
      <c r="U66" s="61"/>
      <c r="V66" s="62"/>
    </row>
    <row r="67" spans="1:134" ht="15" customHeight="1">
      <c r="A67" s="97" t="s">
        <v>250</v>
      </c>
      <c r="B67" s="6" t="s">
        <v>66</v>
      </c>
      <c r="C67" s="4"/>
      <c r="D67" s="137">
        <f>'NW Fire'!D67+'main adjacent ONLY'!D67+'bond work'!D67</f>
        <v>0</v>
      </c>
      <c r="E67" s="183"/>
      <c r="F67" s="138">
        <f>'NW Fire'!F67+'main adjacent ONLY'!F67+'bond work'!F67</f>
        <v>0</v>
      </c>
      <c r="G67" s="218"/>
      <c r="H67" s="60"/>
      <c r="I67" s="61"/>
      <c r="J67" s="62"/>
      <c r="K67" s="60"/>
      <c r="L67" s="61"/>
      <c r="M67" s="62"/>
      <c r="N67" s="60"/>
      <c r="O67" s="61"/>
      <c r="P67" s="62"/>
      <c r="Q67" s="60"/>
      <c r="R67" s="61"/>
      <c r="S67" s="62"/>
      <c r="T67" s="60"/>
      <c r="U67" s="61"/>
      <c r="V67" s="62"/>
    </row>
    <row r="68" spans="1:134" ht="15" customHeight="1">
      <c r="A68" s="97" t="s">
        <v>251</v>
      </c>
      <c r="B68" s="6" t="s">
        <v>67</v>
      </c>
      <c r="C68" s="4"/>
      <c r="D68" s="137">
        <f>'NW Fire'!D68+'main adjacent ONLY'!D68+'bond work'!D68</f>
        <v>0</v>
      </c>
      <c r="E68" s="183"/>
      <c r="F68" s="138">
        <f>'NW Fire'!F68+'main adjacent ONLY'!F68+'bond work'!F68</f>
        <v>0</v>
      </c>
      <c r="G68" s="218"/>
      <c r="H68" s="60"/>
      <c r="I68" s="61"/>
      <c r="J68" s="62"/>
      <c r="K68" s="60"/>
      <c r="L68" s="61"/>
      <c r="M68" s="62"/>
      <c r="N68" s="60"/>
      <c r="O68" s="61"/>
      <c r="P68" s="62"/>
      <c r="Q68" s="60"/>
      <c r="R68" s="61"/>
      <c r="S68" s="62"/>
      <c r="T68" s="60"/>
      <c r="U68" s="61"/>
      <c r="V68" s="62"/>
    </row>
    <row r="69" spans="1:134" ht="15" customHeight="1">
      <c r="A69" s="97" t="s">
        <v>252</v>
      </c>
      <c r="B69" s="6" t="s">
        <v>171</v>
      </c>
      <c r="C69" s="4"/>
      <c r="D69" s="137">
        <f>'NW Fire'!D69+'main adjacent ONLY'!D69+'bond work'!D69</f>
        <v>0</v>
      </c>
      <c r="E69" s="183"/>
      <c r="F69" s="138">
        <f>'NW Fire'!F69+'main adjacent ONLY'!F69+'bond work'!F69</f>
        <v>0</v>
      </c>
      <c r="G69" s="218"/>
      <c r="H69" s="60"/>
      <c r="I69" s="61"/>
      <c r="J69" s="62"/>
      <c r="K69" s="60"/>
      <c r="L69" s="61"/>
      <c r="M69" s="62"/>
      <c r="N69" s="60"/>
      <c r="O69" s="61"/>
      <c r="P69" s="62"/>
      <c r="Q69" s="60"/>
      <c r="R69" s="61"/>
      <c r="S69" s="62"/>
      <c r="T69" s="60"/>
      <c r="U69" s="61"/>
      <c r="V69" s="62"/>
    </row>
    <row r="70" spans="1:134" ht="15" customHeight="1" thickBot="1">
      <c r="A70" s="102" t="s">
        <v>253</v>
      </c>
      <c r="B70" s="9" t="s">
        <v>68</v>
      </c>
      <c r="C70" s="91"/>
      <c r="D70" s="141">
        <f>'NW Fire'!D70+'main adjacent ONLY'!D70+'bond work'!D70</f>
        <v>49168</v>
      </c>
      <c r="E70" s="185"/>
      <c r="F70" s="142">
        <f>'NW Fire'!F70+'main adjacent ONLY'!F70+'bond work'!F70</f>
        <v>0</v>
      </c>
      <c r="G70" s="218"/>
      <c r="H70" s="60"/>
      <c r="I70" s="61"/>
      <c r="J70" s="62"/>
      <c r="K70" s="60"/>
      <c r="L70" s="61"/>
      <c r="M70" s="62"/>
      <c r="N70" s="60"/>
      <c r="O70" s="61"/>
      <c r="P70" s="62"/>
      <c r="Q70" s="60"/>
      <c r="R70" s="61"/>
      <c r="S70" s="62"/>
      <c r="T70" s="60"/>
      <c r="U70" s="61"/>
      <c r="V70" s="62"/>
    </row>
    <row r="71" spans="1:134" s="5" customFormat="1" ht="15" customHeight="1" thickBot="1">
      <c r="A71" s="219" t="str">
        <f>IFERROR((#REF!+D71+E71+F71)/#REF!,"")</f>
        <v/>
      </c>
      <c r="B71" s="103" t="s">
        <v>69</v>
      </c>
      <c r="C71" s="86"/>
      <c r="D71" s="85">
        <f>SUM(D57:D70)</f>
        <v>814920</v>
      </c>
      <c r="E71" s="85">
        <f>SUM(E57:E70)</f>
        <v>0</v>
      </c>
      <c r="F71" s="234">
        <f>SUM(F57:F70)</f>
        <v>0</v>
      </c>
      <c r="G71" s="218"/>
      <c r="H71" s="60"/>
      <c r="I71" s="61"/>
      <c r="J71" s="62"/>
      <c r="K71" s="60"/>
      <c r="L71" s="61"/>
      <c r="M71" s="62"/>
      <c r="N71" s="60"/>
      <c r="O71" s="61"/>
      <c r="P71" s="62"/>
      <c r="Q71" s="60"/>
      <c r="R71" s="61"/>
      <c r="S71" s="62"/>
      <c r="T71" s="60"/>
      <c r="U71" s="61"/>
      <c r="V71" s="62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</row>
    <row r="72" spans="1:134" ht="15" customHeight="1">
      <c r="A72" s="120" t="s">
        <v>70</v>
      </c>
      <c r="B72" s="126" t="s">
        <v>254</v>
      </c>
      <c r="C72" s="124"/>
      <c r="D72" s="110"/>
      <c r="E72" s="110"/>
      <c r="F72" s="111"/>
      <c r="G72" s="218"/>
      <c r="H72" s="60"/>
      <c r="I72" s="61"/>
      <c r="J72" s="62"/>
      <c r="K72" s="60"/>
      <c r="L72" s="61"/>
      <c r="M72" s="62"/>
      <c r="N72" s="60"/>
      <c r="O72" s="61"/>
      <c r="P72" s="62"/>
      <c r="Q72" s="60"/>
      <c r="R72" s="61"/>
      <c r="S72" s="62"/>
      <c r="T72" s="60"/>
      <c r="U72" s="61"/>
      <c r="V72" s="62"/>
    </row>
    <row r="73" spans="1:134" ht="15" customHeight="1">
      <c r="A73" s="97" t="s">
        <v>260</v>
      </c>
      <c r="B73" s="6" t="s">
        <v>71</v>
      </c>
      <c r="C73" s="4"/>
      <c r="D73" s="135">
        <f>'NW Fire'!D73+'main adjacent ONLY'!D73+'bond work'!D73</f>
        <v>323500</v>
      </c>
      <c r="E73" s="171"/>
      <c r="F73" s="136">
        <f>'NW Fire'!F73+'main adjacent ONLY'!F73+'bond work'!F73</f>
        <v>0</v>
      </c>
      <c r="G73" s="218"/>
      <c r="H73" s="60"/>
      <c r="I73" s="61"/>
      <c r="J73" s="62"/>
      <c r="K73" s="60"/>
      <c r="L73" s="61"/>
      <c r="M73" s="62"/>
      <c r="N73" s="60"/>
      <c r="O73" s="61"/>
      <c r="P73" s="62"/>
      <c r="Q73" s="60"/>
      <c r="R73" s="61"/>
      <c r="S73" s="62"/>
      <c r="T73" s="60"/>
      <c r="U73" s="61"/>
      <c r="V73" s="62"/>
    </row>
    <row r="74" spans="1:134" ht="15" customHeight="1">
      <c r="A74" s="97" t="s">
        <v>264</v>
      </c>
      <c r="B74" s="6" t="s">
        <v>75</v>
      </c>
      <c r="C74" s="4"/>
      <c r="D74" s="135">
        <f>'NW Fire'!D74+'main adjacent ONLY'!D74+'bond work'!D74</f>
        <v>10625</v>
      </c>
      <c r="E74" s="171"/>
      <c r="F74" s="136">
        <f>'NW Fire'!F74+'main adjacent ONLY'!F74+'bond work'!F74</f>
        <v>0</v>
      </c>
      <c r="G74" s="218"/>
      <c r="H74" s="60"/>
      <c r="I74" s="61"/>
      <c r="J74" s="62"/>
      <c r="K74" s="60"/>
      <c r="L74" s="61"/>
      <c r="M74" s="62"/>
      <c r="N74" s="60"/>
      <c r="O74" s="61"/>
      <c r="P74" s="62"/>
      <c r="Q74" s="60"/>
      <c r="R74" s="61"/>
      <c r="S74" s="62"/>
      <c r="T74" s="60"/>
      <c r="U74" s="61"/>
      <c r="V74" s="62"/>
    </row>
    <row r="75" spans="1:134" ht="15" customHeight="1">
      <c r="A75" s="97" t="s">
        <v>262</v>
      </c>
      <c r="B75" s="6" t="s">
        <v>73</v>
      </c>
      <c r="C75" s="4"/>
      <c r="D75" s="135">
        <f>'NW Fire'!D75+'main adjacent ONLY'!D75+'bond work'!D75</f>
        <v>0</v>
      </c>
      <c r="E75" s="171"/>
      <c r="F75" s="136">
        <f>'NW Fire'!F75+'main adjacent ONLY'!F75+'bond work'!F75</f>
        <v>0</v>
      </c>
      <c r="G75" s="218"/>
      <c r="H75" s="60"/>
      <c r="I75" s="61"/>
      <c r="J75" s="62"/>
      <c r="K75" s="60"/>
      <c r="L75" s="61"/>
      <c r="M75" s="62"/>
      <c r="N75" s="60"/>
      <c r="O75" s="61"/>
      <c r="P75" s="62"/>
      <c r="Q75" s="60"/>
      <c r="R75" s="61"/>
      <c r="S75" s="62"/>
      <c r="T75" s="60"/>
      <c r="U75" s="61"/>
      <c r="V75" s="62"/>
    </row>
    <row r="76" spans="1:134" ht="15" customHeight="1">
      <c r="A76" s="97" t="s">
        <v>268</v>
      </c>
      <c r="B76" s="6" t="s">
        <v>78</v>
      </c>
      <c r="C76" s="4"/>
      <c r="D76" s="135">
        <f>'NW Fire'!D76+'main adjacent ONLY'!D76+'bond work'!D76</f>
        <v>0</v>
      </c>
      <c r="E76" s="171"/>
      <c r="F76" s="136">
        <f>'NW Fire'!F76+'main adjacent ONLY'!F76+'bond work'!F76</f>
        <v>0</v>
      </c>
      <c r="G76" s="218"/>
      <c r="H76" s="60"/>
      <c r="I76" s="61"/>
      <c r="J76" s="62"/>
      <c r="K76" s="60"/>
      <c r="L76" s="61"/>
      <c r="M76" s="62"/>
      <c r="N76" s="60"/>
      <c r="O76" s="61"/>
      <c r="P76" s="62"/>
      <c r="Q76" s="60"/>
      <c r="R76" s="61"/>
      <c r="S76" s="62"/>
      <c r="T76" s="60"/>
      <c r="U76" s="61"/>
      <c r="V76" s="62"/>
    </row>
    <row r="77" spans="1:134" ht="15" customHeight="1">
      <c r="A77" s="97" t="s">
        <v>265</v>
      </c>
      <c r="B77" s="6" t="s">
        <v>76</v>
      </c>
      <c r="C77" s="4"/>
      <c r="D77" s="135">
        <f>'NW Fire'!D77+'main adjacent ONLY'!D77+'bond work'!D77</f>
        <v>0</v>
      </c>
      <c r="E77" s="171"/>
      <c r="F77" s="136">
        <f>'NW Fire'!F77+'main adjacent ONLY'!F77+'bond work'!F77</f>
        <v>0</v>
      </c>
      <c r="G77" s="218"/>
      <c r="H77" s="60"/>
      <c r="I77" s="61"/>
      <c r="J77" s="62"/>
      <c r="K77" s="60"/>
      <c r="L77" s="61"/>
      <c r="M77" s="62"/>
      <c r="N77" s="60"/>
      <c r="O77" s="61"/>
      <c r="P77" s="62"/>
      <c r="Q77" s="60"/>
      <c r="R77" s="61"/>
      <c r="S77" s="62"/>
      <c r="T77" s="60"/>
      <c r="U77" s="61"/>
      <c r="V77" s="62"/>
    </row>
    <row r="78" spans="1:134" ht="15" customHeight="1">
      <c r="A78" s="97" t="s">
        <v>266</v>
      </c>
      <c r="B78" s="6" t="s">
        <v>77</v>
      </c>
      <c r="C78" s="4"/>
      <c r="D78" s="135">
        <f>'NW Fire'!D78+'main adjacent ONLY'!D78+'bond work'!D78</f>
        <v>18628</v>
      </c>
      <c r="E78" s="171"/>
      <c r="F78" s="136">
        <f>'NW Fire'!F78+'main adjacent ONLY'!F78+'bond work'!F78</f>
        <v>0</v>
      </c>
      <c r="G78" s="218"/>
      <c r="H78" s="60"/>
      <c r="I78" s="61"/>
      <c r="J78" s="62"/>
      <c r="K78" s="60"/>
      <c r="L78" s="61"/>
      <c r="M78" s="62"/>
      <c r="N78" s="60"/>
      <c r="O78" s="61"/>
      <c r="P78" s="62"/>
      <c r="Q78" s="60"/>
      <c r="R78" s="61"/>
      <c r="S78" s="62"/>
      <c r="T78" s="60"/>
      <c r="U78" s="61"/>
      <c r="V78" s="62"/>
    </row>
    <row r="79" spans="1:134" ht="15" customHeight="1">
      <c r="A79" s="97" t="s">
        <v>261</v>
      </c>
      <c r="B79" s="6" t="s">
        <v>72</v>
      </c>
      <c r="C79" s="4"/>
      <c r="D79" s="135">
        <f>'NW Fire'!D79+'main adjacent ONLY'!D79+'bond work'!D79</f>
        <v>0</v>
      </c>
      <c r="E79" s="171"/>
      <c r="F79" s="136">
        <f>'NW Fire'!F79+'main adjacent ONLY'!F79+'bond work'!F79</f>
        <v>0</v>
      </c>
      <c r="G79" s="218"/>
      <c r="H79" s="60"/>
      <c r="I79" s="61"/>
      <c r="J79" s="62"/>
      <c r="K79" s="60"/>
      <c r="L79" s="61"/>
      <c r="M79" s="62"/>
      <c r="N79" s="60"/>
      <c r="O79" s="61"/>
      <c r="P79" s="62"/>
      <c r="Q79" s="60"/>
      <c r="R79" s="61"/>
      <c r="S79" s="62"/>
      <c r="T79" s="60"/>
      <c r="U79" s="61"/>
      <c r="V79" s="62"/>
    </row>
    <row r="80" spans="1:134" ht="15" customHeight="1">
      <c r="A80" s="97" t="s">
        <v>263</v>
      </c>
      <c r="B80" s="6" t="s">
        <v>74</v>
      </c>
      <c r="C80" s="4"/>
      <c r="D80" s="135">
        <f>'NW Fire'!D80+'main adjacent ONLY'!D80+'bond work'!D80</f>
        <v>0</v>
      </c>
      <c r="E80" s="171"/>
      <c r="F80" s="136">
        <f>'NW Fire'!F80+'main adjacent ONLY'!F80+'bond work'!F80</f>
        <v>0</v>
      </c>
      <c r="G80" s="218"/>
      <c r="H80" s="60"/>
      <c r="I80" s="61"/>
      <c r="J80" s="62"/>
      <c r="K80" s="60"/>
      <c r="L80" s="61"/>
      <c r="M80" s="62"/>
      <c r="N80" s="60"/>
      <c r="O80" s="61"/>
      <c r="P80" s="62"/>
      <c r="Q80" s="60"/>
      <c r="R80" s="61"/>
      <c r="S80" s="62"/>
      <c r="T80" s="60"/>
      <c r="U80" s="61"/>
      <c r="V80" s="62"/>
    </row>
    <row r="81" spans="1:134" ht="15" customHeight="1">
      <c r="A81" s="97" t="s">
        <v>292</v>
      </c>
      <c r="B81" s="6" t="s">
        <v>109</v>
      </c>
      <c r="C81" s="4"/>
      <c r="D81" s="137">
        <f>'NW Fire'!D81+'main adjacent ONLY'!D81+'bond work'!D81</f>
        <v>0</v>
      </c>
      <c r="E81" s="172"/>
      <c r="F81" s="138">
        <f>'NW Fire'!F81+'main adjacent ONLY'!F81+'bond work'!F81</f>
        <v>0</v>
      </c>
      <c r="G81" s="218"/>
      <c r="H81" s="60"/>
      <c r="I81" s="61"/>
      <c r="J81" s="62"/>
      <c r="K81" s="60"/>
      <c r="L81" s="61"/>
      <c r="M81" s="62"/>
      <c r="N81" s="60"/>
      <c r="O81" s="61"/>
      <c r="P81" s="62"/>
      <c r="Q81" s="60"/>
      <c r="R81" s="61"/>
      <c r="S81" s="62"/>
      <c r="T81" s="60"/>
      <c r="U81" s="61"/>
      <c r="V81" s="62"/>
    </row>
    <row r="82" spans="1:134" s="5" customFormat="1" ht="15" customHeight="1" thickBot="1">
      <c r="A82" s="102" t="s">
        <v>267</v>
      </c>
      <c r="B82" s="9" t="s">
        <v>79</v>
      </c>
      <c r="C82" s="91"/>
      <c r="D82" s="133">
        <f>'NW Fire'!D82+'main adjacent ONLY'!D82+'bond work'!D82</f>
        <v>423098</v>
      </c>
      <c r="E82" s="170"/>
      <c r="F82" s="134">
        <f>'NW Fire'!F82+'main adjacent ONLY'!F82+'bond work'!F82</f>
        <v>0</v>
      </c>
      <c r="G82" s="218"/>
      <c r="H82" s="60"/>
      <c r="I82" s="61"/>
      <c r="J82" s="62"/>
      <c r="K82" s="60"/>
      <c r="L82" s="61"/>
      <c r="M82" s="62"/>
      <c r="N82" s="60"/>
      <c r="O82" s="61"/>
      <c r="P82" s="62"/>
      <c r="Q82" s="60"/>
      <c r="R82" s="61"/>
      <c r="S82" s="62"/>
      <c r="T82" s="60"/>
      <c r="U82" s="61"/>
      <c r="V82" s="62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</row>
    <row r="83" spans="1:134" s="5" customFormat="1" ht="15" customHeight="1" thickBot="1">
      <c r="A83" s="219" t="str">
        <f>IFERROR((#REF!+D83+E83+F83)/#REF!,"")</f>
        <v/>
      </c>
      <c r="B83" s="103" t="s">
        <v>80</v>
      </c>
      <c r="C83" s="86"/>
      <c r="D83" s="85">
        <f>SUM(D73:D82)</f>
        <v>775851</v>
      </c>
      <c r="E83" s="85">
        <f>SUM(E73:E82)</f>
        <v>0</v>
      </c>
      <c r="F83" s="234">
        <f>SUM(F73:F82)</f>
        <v>0</v>
      </c>
      <c r="G83" s="218"/>
      <c r="H83" s="60"/>
      <c r="I83" s="61"/>
      <c r="J83" s="62"/>
      <c r="K83" s="60"/>
      <c r="L83" s="61"/>
      <c r="M83" s="62"/>
      <c r="N83" s="60"/>
      <c r="O83" s="61"/>
      <c r="P83" s="62"/>
      <c r="Q83" s="60"/>
      <c r="R83" s="61"/>
      <c r="S83" s="62"/>
      <c r="T83" s="60"/>
      <c r="U83" s="61"/>
      <c r="V83" s="62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</row>
    <row r="84" spans="1:134" ht="15" customHeight="1">
      <c r="A84" s="120" t="s">
        <v>81</v>
      </c>
      <c r="B84" s="121" t="s">
        <v>82</v>
      </c>
      <c r="C84" s="124"/>
      <c r="D84" s="110"/>
      <c r="E84" s="110"/>
      <c r="F84" s="111"/>
      <c r="G84" s="218"/>
      <c r="H84" s="60"/>
      <c r="I84" s="61"/>
      <c r="J84" s="62"/>
      <c r="K84" s="60"/>
      <c r="L84" s="61"/>
      <c r="M84" s="62"/>
      <c r="N84" s="60"/>
      <c r="O84" s="61"/>
      <c r="P84" s="62"/>
      <c r="Q84" s="60"/>
      <c r="R84" s="61"/>
      <c r="S84" s="62"/>
      <c r="T84" s="60"/>
      <c r="U84" s="61"/>
      <c r="V84" s="62"/>
    </row>
    <row r="85" spans="1:134" ht="15" customHeight="1">
      <c r="A85" s="97" t="s">
        <v>269</v>
      </c>
      <c r="B85" s="6" t="s">
        <v>83</v>
      </c>
      <c r="C85" s="4"/>
      <c r="D85" s="135">
        <f>'NW Fire'!D85+'main adjacent ONLY'!D85+'bond work'!D85</f>
        <v>0</v>
      </c>
      <c r="E85" s="182"/>
      <c r="F85" s="136">
        <f>'NW Fire'!F85+'main adjacent ONLY'!F85+'bond work'!F85</f>
        <v>0</v>
      </c>
      <c r="G85" s="218"/>
      <c r="H85" s="60"/>
      <c r="I85" s="61"/>
      <c r="J85" s="62"/>
      <c r="K85" s="60"/>
      <c r="L85" s="61"/>
      <c r="M85" s="62"/>
      <c r="N85" s="60"/>
      <c r="O85" s="61"/>
      <c r="P85" s="62"/>
      <c r="Q85" s="60"/>
      <c r="R85" s="61"/>
      <c r="S85" s="62"/>
      <c r="T85" s="60"/>
      <c r="U85" s="61"/>
      <c r="V85" s="62"/>
    </row>
    <row r="86" spans="1:134" ht="15" customHeight="1">
      <c r="A86" s="97" t="s">
        <v>270</v>
      </c>
      <c r="B86" s="13" t="s">
        <v>84</v>
      </c>
      <c r="C86" s="4"/>
      <c r="D86" s="135">
        <f>'NW Fire'!D86+'main adjacent ONLY'!D86+'bond work'!D86</f>
        <v>275796</v>
      </c>
      <c r="E86" s="182"/>
      <c r="F86" s="136">
        <f>'NW Fire'!F86+'main adjacent ONLY'!F86+'bond work'!F86</f>
        <v>0</v>
      </c>
      <c r="G86" s="218"/>
      <c r="H86" s="60"/>
      <c r="I86" s="61"/>
      <c r="J86" s="62"/>
      <c r="K86" s="60"/>
      <c r="L86" s="61"/>
      <c r="M86" s="62"/>
      <c r="N86" s="60"/>
      <c r="O86" s="61"/>
      <c r="P86" s="62"/>
      <c r="Q86" s="60"/>
      <c r="R86" s="61"/>
      <c r="S86" s="62"/>
      <c r="T86" s="60"/>
      <c r="U86" s="61"/>
      <c r="V86" s="62"/>
    </row>
    <row r="87" spans="1:134" ht="15" customHeight="1">
      <c r="A87" s="97" t="s">
        <v>271</v>
      </c>
      <c r="B87" s="6" t="s">
        <v>85</v>
      </c>
      <c r="C87" s="4"/>
      <c r="D87" s="135">
        <f>'NW Fire'!D87+'main adjacent ONLY'!D87+'bond work'!D87</f>
        <v>0</v>
      </c>
      <c r="E87" s="182"/>
      <c r="F87" s="136">
        <f>'NW Fire'!F87+'main adjacent ONLY'!F87+'bond work'!F87</f>
        <v>0</v>
      </c>
      <c r="G87" s="218"/>
      <c r="H87" s="60"/>
      <c r="I87" s="61"/>
      <c r="J87" s="62"/>
      <c r="K87" s="60"/>
      <c r="L87" s="61"/>
      <c r="M87" s="62"/>
      <c r="N87" s="60"/>
      <c r="O87" s="61"/>
      <c r="P87" s="62"/>
      <c r="Q87" s="60"/>
      <c r="R87" s="61"/>
      <c r="S87" s="62"/>
      <c r="T87" s="60"/>
      <c r="U87" s="61"/>
      <c r="V87" s="62"/>
    </row>
    <row r="88" spans="1:134" ht="15" customHeight="1">
      <c r="A88" s="97" t="s">
        <v>272</v>
      </c>
      <c r="B88" s="6" t="s">
        <v>86</v>
      </c>
      <c r="C88" s="4"/>
      <c r="D88" s="135">
        <f>'NW Fire'!D88+'main adjacent ONLY'!D88+'bond work'!D88</f>
        <v>0</v>
      </c>
      <c r="E88" s="182"/>
      <c r="F88" s="136">
        <f>'NW Fire'!F88+'main adjacent ONLY'!F88+'bond work'!F88</f>
        <v>0</v>
      </c>
      <c r="G88" s="218"/>
      <c r="H88" s="60"/>
      <c r="I88" s="61"/>
      <c r="J88" s="62"/>
      <c r="K88" s="60"/>
      <c r="L88" s="61"/>
      <c r="M88" s="62"/>
      <c r="N88" s="60"/>
      <c r="O88" s="61"/>
      <c r="P88" s="62"/>
      <c r="Q88" s="60"/>
      <c r="R88" s="61"/>
      <c r="S88" s="62"/>
      <c r="T88" s="60"/>
      <c r="U88" s="61"/>
      <c r="V88" s="62"/>
    </row>
    <row r="89" spans="1:134" ht="15" customHeight="1">
      <c r="A89" s="97" t="s">
        <v>273</v>
      </c>
      <c r="B89" s="6" t="s">
        <v>87</v>
      </c>
      <c r="C89" s="4"/>
      <c r="D89" s="135">
        <f>'NW Fire'!D89+'main adjacent ONLY'!D89+'bond work'!D89</f>
        <v>172806</v>
      </c>
      <c r="E89" s="182"/>
      <c r="F89" s="136">
        <f>'NW Fire'!F89+'main adjacent ONLY'!F89+'bond work'!F89</f>
        <v>0</v>
      </c>
      <c r="G89" s="218"/>
      <c r="H89" s="60"/>
      <c r="I89" s="61"/>
      <c r="J89" s="62"/>
      <c r="K89" s="60"/>
      <c r="L89" s="61"/>
      <c r="M89" s="62"/>
      <c r="N89" s="60"/>
      <c r="O89" s="61"/>
      <c r="P89" s="62"/>
      <c r="Q89" s="60"/>
      <c r="R89" s="61"/>
      <c r="S89" s="62"/>
      <c r="T89" s="60"/>
      <c r="U89" s="61"/>
      <c r="V89" s="62"/>
    </row>
    <row r="90" spans="1:134" ht="15" customHeight="1">
      <c r="A90" s="97" t="s">
        <v>274</v>
      </c>
      <c r="B90" s="6" t="s">
        <v>88</v>
      </c>
      <c r="C90" s="4"/>
      <c r="D90" s="135">
        <f>'NW Fire'!D90+'main adjacent ONLY'!D90+'bond work'!D90</f>
        <v>0</v>
      </c>
      <c r="E90" s="182"/>
      <c r="F90" s="136">
        <f>'NW Fire'!F90+'main adjacent ONLY'!F90+'bond work'!F90</f>
        <v>0</v>
      </c>
      <c r="G90" s="218"/>
      <c r="H90" s="60"/>
      <c r="I90" s="61"/>
      <c r="J90" s="62"/>
      <c r="K90" s="60"/>
      <c r="L90" s="61"/>
      <c r="M90" s="62"/>
      <c r="N90" s="60"/>
      <c r="O90" s="61"/>
      <c r="P90" s="62"/>
      <c r="Q90" s="60"/>
      <c r="R90" s="61"/>
      <c r="S90" s="62"/>
      <c r="T90" s="60"/>
      <c r="U90" s="61"/>
      <c r="V90" s="62"/>
    </row>
    <row r="91" spans="1:134" ht="15" customHeight="1">
      <c r="A91" s="97" t="s">
        <v>275</v>
      </c>
      <c r="B91" s="6" t="s">
        <v>89</v>
      </c>
      <c r="C91" s="4"/>
      <c r="D91" s="135">
        <f>'NW Fire'!D91+'main adjacent ONLY'!D91+'bond work'!D91</f>
        <v>266341</v>
      </c>
      <c r="E91" s="182"/>
      <c r="F91" s="136">
        <f>'NW Fire'!F91+'main adjacent ONLY'!F91+'bond work'!F91</f>
        <v>0</v>
      </c>
      <c r="G91" s="218"/>
      <c r="H91" s="60"/>
      <c r="I91" s="61"/>
      <c r="J91" s="62"/>
      <c r="K91" s="60"/>
      <c r="L91" s="61"/>
      <c r="M91" s="62"/>
      <c r="N91" s="60"/>
      <c r="O91" s="61"/>
      <c r="P91" s="62"/>
      <c r="Q91" s="60"/>
      <c r="R91" s="61"/>
      <c r="S91" s="62"/>
      <c r="T91" s="60"/>
      <c r="U91" s="61"/>
      <c r="V91" s="62"/>
    </row>
    <row r="92" spans="1:134" ht="15" customHeight="1">
      <c r="A92" s="97" t="s">
        <v>276</v>
      </c>
      <c r="B92" s="6" t="s">
        <v>90</v>
      </c>
      <c r="C92" s="4"/>
      <c r="D92" s="135">
        <f>'NW Fire'!D92+'main adjacent ONLY'!D92+'bond work'!D92</f>
        <v>0</v>
      </c>
      <c r="E92" s="182"/>
      <c r="F92" s="136">
        <f>'NW Fire'!F92+'main adjacent ONLY'!F92+'bond work'!F92</f>
        <v>0</v>
      </c>
      <c r="G92" s="218"/>
      <c r="H92" s="60"/>
      <c r="I92" s="61"/>
      <c r="J92" s="62"/>
      <c r="K92" s="60"/>
      <c r="L92" s="61"/>
      <c r="M92" s="62"/>
      <c r="N92" s="60"/>
      <c r="O92" s="61"/>
      <c r="P92" s="62"/>
      <c r="Q92" s="60"/>
      <c r="R92" s="61"/>
      <c r="S92" s="62"/>
      <c r="T92" s="60"/>
      <c r="U92" s="61"/>
      <c r="V92" s="62"/>
    </row>
    <row r="93" spans="1:134" ht="15" customHeight="1">
      <c r="A93" s="97" t="s">
        <v>277</v>
      </c>
      <c r="B93" s="80" t="s">
        <v>182</v>
      </c>
      <c r="C93" s="4"/>
      <c r="D93" s="135">
        <f>'NW Fire'!D93+'main adjacent ONLY'!D93+'bond work'!D93</f>
        <v>31679</v>
      </c>
      <c r="E93" s="182"/>
      <c r="F93" s="136">
        <f>'NW Fire'!F93+'main adjacent ONLY'!F93+'bond work'!F93</f>
        <v>0</v>
      </c>
      <c r="G93" s="218"/>
      <c r="H93" s="60"/>
      <c r="I93" s="61"/>
      <c r="J93" s="62"/>
      <c r="K93" s="60"/>
      <c r="L93" s="61"/>
      <c r="M93" s="62"/>
      <c r="N93" s="60"/>
      <c r="O93" s="61"/>
      <c r="P93" s="62"/>
      <c r="Q93" s="60"/>
      <c r="R93" s="61"/>
      <c r="S93" s="62"/>
      <c r="T93" s="60"/>
      <c r="U93" s="61"/>
      <c r="V93" s="62"/>
    </row>
    <row r="94" spans="1:134" ht="15" customHeight="1">
      <c r="A94" s="97" t="s">
        <v>278</v>
      </c>
      <c r="B94" s="6" t="s">
        <v>92</v>
      </c>
      <c r="C94" s="4"/>
      <c r="D94" s="135">
        <f>'NW Fire'!D94+'main adjacent ONLY'!D94+'bond work'!D94</f>
        <v>0</v>
      </c>
      <c r="E94" s="182"/>
      <c r="F94" s="136">
        <f>'NW Fire'!F94+'main adjacent ONLY'!F94+'bond work'!F94</f>
        <v>0</v>
      </c>
      <c r="G94" s="218"/>
      <c r="H94" s="60"/>
      <c r="I94" s="61"/>
      <c r="J94" s="62"/>
      <c r="K94" s="60"/>
      <c r="L94" s="61"/>
      <c r="M94" s="62"/>
      <c r="N94" s="60"/>
      <c r="O94" s="61"/>
      <c r="P94" s="62"/>
      <c r="Q94" s="60"/>
      <c r="R94" s="61"/>
      <c r="S94" s="62"/>
      <c r="T94" s="60"/>
      <c r="U94" s="61"/>
      <c r="V94" s="62"/>
    </row>
    <row r="95" spans="1:134" ht="15" customHeight="1">
      <c r="A95" s="97" t="s">
        <v>281</v>
      </c>
      <c r="B95" s="6" t="s">
        <v>91</v>
      </c>
      <c r="C95" s="4"/>
      <c r="D95" s="135">
        <f>'NW Fire'!D95+'main adjacent ONLY'!D95+'bond work'!D95</f>
        <v>0</v>
      </c>
      <c r="E95" s="182"/>
      <c r="F95" s="136">
        <f>'NW Fire'!F95+'main adjacent ONLY'!F95+'bond work'!F95</f>
        <v>0</v>
      </c>
      <c r="G95" s="218"/>
      <c r="H95" s="60"/>
      <c r="I95" s="61"/>
      <c r="J95" s="62"/>
      <c r="K95" s="60"/>
      <c r="L95" s="61"/>
      <c r="M95" s="62"/>
      <c r="N95" s="60"/>
      <c r="O95" s="61"/>
      <c r="P95" s="62"/>
      <c r="Q95" s="60"/>
      <c r="R95" s="61"/>
      <c r="S95" s="62"/>
      <c r="T95" s="60"/>
      <c r="U95" s="61"/>
      <c r="V95" s="62"/>
    </row>
    <row r="96" spans="1:134" ht="15" customHeight="1">
      <c r="A96" s="97" t="s">
        <v>279</v>
      </c>
      <c r="B96" s="6" t="s">
        <v>94</v>
      </c>
      <c r="C96" s="4"/>
      <c r="D96" s="135">
        <f>'NW Fire'!D96+'main adjacent ONLY'!D96+'bond work'!D96</f>
        <v>149876</v>
      </c>
      <c r="E96" s="182"/>
      <c r="F96" s="136">
        <f>'NW Fire'!F96+'main adjacent ONLY'!F96+'bond work'!F96</f>
        <v>0</v>
      </c>
      <c r="G96" s="218"/>
      <c r="H96" s="60"/>
      <c r="I96" s="61"/>
      <c r="J96" s="62"/>
      <c r="K96" s="60"/>
      <c r="L96" s="61"/>
      <c r="M96" s="62"/>
      <c r="N96" s="60"/>
      <c r="O96" s="61"/>
      <c r="P96" s="62"/>
      <c r="Q96" s="60"/>
      <c r="R96" s="61"/>
      <c r="S96" s="62"/>
      <c r="T96" s="60"/>
      <c r="U96" s="61"/>
      <c r="V96" s="62"/>
    </row>
    <row r="97" spans="1:134" s="5" customFormat="1" ht="15" customHeight="1" thickBot="1">
      <c r="A97" s="102" t="s">
        <v>280</v>
      </c>
      <c r="B97" s="9" t="s">
        <v>95</v>
      </c>
      <c r="C97" s="91"/>
      <c r="D97" s="133">
        <f>'NW Fire'!D97+'main adjacent ONLY'!D97+'bond work'!D97</f>
        <v>0</v>
      </c>
      <c r="E97" s="181"/>
      <c r="F97" s="134">
        <f>'NW Fire'!F97+'main adjacent ONLY'!F97+'bond work'!F97</f>
        <v>0</v>
      </c>
      <c r="G97" s="218"/>
      <c r="H97" s="60"/>
      <c r="I97" s="61"/>
      <c r="J97" s="62"/>
      <c r="K97" s="60"/>
      <c r="L97" s="61"/>
      <c r="M97" s="62"/>
      <c r="N97" s="60"/>
      <c r="O97" s="61"/>
      <c r="P97" s="62"/>
      <c r="Q97" s="60"/>
      <c r="R97" s="61"/>
      <c r="S97" s="62"/>
      <c r="T97" s="60"/>
      <c r="U97" s="61"/>
      <c r="V97" s="62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</row>
    <row r="98" spans="1:134" s="5" customFormat="1" ht="15" customHeight="1" thickBot="1">
      <c r="A98" s="219" t="str">
        <f>IFERROR((#REF!+D98+E98+F98)/#REF!,"")</f>
        <v/>
      </c>
      <c r="B98" s="103" t="s">
        <v>96</v>
      </c>
      <c r="C98" s="86"/>
      <c r="D98" s="85">
        <f>SUM(D85:D97)</f>
        <v>896498</v>
      </c>
      <c r="E98" s="85">
        <f>SUM(E85:E97)</f>
        <v>0</v>
      </c>
      <c r="F98" s="234">
        <f>SUM(F85:F97)</f>
        <v>0</v>
      </c>
      <c r="G98" s="218"/>
      <c r="H98" s="60"/>
      <c r="I98" s="61"/>
      <c r="J98" s="62"/>
      <c r="K98" s="60"/>
      <c r="L98" s="61"/>
      <c r="M98" s="62"/>
      <c r="N98" s="60"/>
      <c r="O98" s="61"/>
      <c r="P98" s="62"/>
      <c r="Q98" s="60"/>
      <c r="R98" s="61"/>
      <c r="S98" s="62"/>
      <c r="T98" s="60"/>
      <c r="U98" s="61"/>
      <c r="V98" s="62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63"/>
      <c r="DD98" s="63"/>
      <c r="DE98" s="63"/>
      <c r="DF98" s="63"/>
      <c r="DG98" s="63"/>
      <c r="DH98" s="63"/>
      <c r="DI98" s="63"/>
      <c r="DJ98" s="63"/>
      <c r="DK98" s="63"/>
      <c r="DL98" s="63"/>
      <c r="DM98" s="63"/>
      <c r="DN98" s="63"/>
      <c r="DO98" s="63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3"/>
      <c r="EC98" s="63"/>
      <c r="ED98" s="63"/>
    </row>
    <row r="99" spans="1:134" ht="15" customHeight="1">
      <c r="A99" s="120" t="s">
        <v>97</v>
      </c>
      <c r="B99" s="121" t="s">
        <v>98</v>
      </c>
      <c r="C99" s="124"/>
      <c r="D99" s="110"/>
      <c r="E99" s="110"/>
      <c r="F99" s="111"/>
      <c r="G99" s="218"/>
      <c r="H99" s="60"/>
      <c r="I99" s="61"/>
      <c r="J99" s="62"/>
      <c r="K99" s="60"/>
      <c r="L99" s="61"/>
      <c r="M99" s="62"/>
      <c r="N99" s="60"/>
      <c r="O99" s="61"/>
      <c r="P99" s="62"/>
      <c r="Q99" s="60"/>
      <c r="R99" s="61"/>
      <c r="S99" s="62"/>
      <c r="T99" s="60"/>
      <c r="U99" s="61"/>
      <c r="V99" s="62"/>
    </row>
    <row r="100" spans="1:134" ht="15" customHeight="1">
      <c r="A100" s="97" t="s">
        <v>283</v>
      </c>
      <c r="B100" s="6" t="s">
        <v>99</v>
      </c>
      <c r="C100" s="4"/>
      <c r="D100" s="135">
        <f>'NW Fire'!D100+'main adjacent ONLY'!D100+'bond work'!D100</f>
        <v>87781</v>
      </c>
      <c r="E100" s="182"/>
      <c r="F100" s="136">
        <f>'NW Fire'!F100+'main adjacent ONLY'!F100+'bond work'!F100</f>
        <v>0</v>
      </c>
      <c r="G100" s="218"/>
      <c r="H100" s="60"/>
      <c r="I100" s="61"/>
      <c r="J100" s="62"/>
      <c r="K100" s="60"/>
      <c r="L100" s="61"/>
      <c r="M100" s="62"/>
      <c r="N100" s="60"/>
      <c r="O100" s="61"/>
      <c r="P100" s="62"/>
      <c r="Q100" s="60"/>
      <c r="R100" s="61"/>
      <c r="S100" s="62"/>
      <c r="T100" s="60"/>
      <c r="U100" s="61"/>
      <c r="V100" s="62"/>
    </row>
    <row r="101" spans="1:134" ht="15" customHeight="1">
      <c r="A101" s="97" t="s">
        <v>289</v>
      </c>
      <c r="B101" s="6" t="s">
        <v>106</v>
      </c>
      <c r="C101" s="4"/>
      <c r="D101" s="135">
        <f>'NW Fire'!D101+'main adjacent ONLY'!D101+'bond work'!D101</f>
        <v>91027</v>
      </c>
      <c r="E101" s="182"/>
      <c r="F101" s="136">
        <f>'NW Fire'!F101+'main adjacent ONLY'!F101+'bond work'!F101</f>
        <v>0</v>
      </c>
      <c r="G101" s="218"/>
      <c r="H101" s="60"/>
      <c r="I101" s="61"/>
      <c r="J101" s="62"/>
      <c r="K101" s="60"/>
      <c r="L101" s="61"/>
      <c r="M101" s="62"/>
      <c r="N101" s="60"/>
      <c r="O101" s="61"/>
      <c r="P101" s="62"/>
      <c r="Q101" s="60"/>
      <c r="R101" s="61"/>
      <c r="S101" s="62"/>
      <c r="T101" s="60"/>
      <c r="U101" s="61"/>
      <c r="V101" s="62"/>
    </row>
    <row r="102" spans="1:134" ht="15" customHeight="1">
      <c r="A102" s="97" t="s">
        <v>284</v>
      </c>
      <c r="B102" s="6" t="s">
        <v>100</v>
      </c>
      <c r="C102" s="4"/>
      <c r="D102" s="135">
        <f>'NW Fire'!D102+'main adjacent ONLY'!D102+'bond work'!D102</f>
        <v>61570</v>
      </c>
      <c r="E102" s="182"/>
      <c r="F102" s="136">
        <f>'NW Fire'!F102+'main adjacent ONLY'!F102+'bond work'!F102</f>
        <v>0</v>
      </c>
      <c r="G102" s="218"/>
      <c r="H102" s="60"/>
      <c r="I102" s="61"/>
      <c r="J102" s="62"/>
      <c r="K102" s="60"/>
      <c r="L102" s="61"/>
      <c r="M102" s="62"/>
      <c r="N102" s="60"/>
      <c r="O102" s="61"/>
      <c r="P102" s="62"/>
      <c r="Q102" s="60"/>
      <c r="R102" s="61"/>
      <c r="S102" s="62"/>
      <c r="T102" s="60"/>
      <c r="U102" s="61"/>
      <c r="V102" s="62"/>
    </row>
    <row r="103" spans="1:134" ht="15" customHeight="1">
      <c r="A103" s="97" t="s">
        <v>288</v>
      </c>
      <c r="B103" s="6" t="s">
        <v>105</v>
      </c>
      <c r="C103" s="4"/>
      <c r="D103" s="135">
        <f>'NW Fire'!D103+'main adjacent ONLY'!D103+'bond work'!D103</f>
        <v>20082</v>
      </c>
      <c r="E103" s="182"/>
      <c r="F103" s="136">
        <f>'NW Fire'!F103+'main adjacent ONLY'!F103+'bond work'!F103</f>
        <v>0</v>
      </c>
      <c r="G103" s="218"/>
      <c r="H103" s="60"/>
      <c r="I103" s="61"/>
      <c r="J103" s="62"/>
      <c r="K103" s="60"/>
      <c r="L103" s="61"/>
      <c r="M103" s="62"/>
      <c r="N103" s="60"/>
      <c r="O103" s="61"/>
      <c r="P103" s="62"/>
      <c r="Q103" s="60"/>
      <c r="R103" s="61"/>
      <c r="S103" s="62"/>
      <c r="T103" s="60"/>
      <c r="U103" s="61"/>
      <c r="V103" s="62"/>
    </row>
    <row r="104" spans="1:134" ht="15" customHeight="1">
      <c r="A104" s="97" t="s">
        <v>286</v>
      </c>
      <c r="B104" s="6" t="s">
        <v>103</v>
      </c>
      <c r="C104" s="4"/>
      <c r="D104" s="139">
        <f>'NW Fire'!D104+'main adjacent ONLY'!D104+'bond work'!D104</f>
        <v>0</v>
      </c>
      <c r="E104" s="184"/>
      <c r="F104" s="140">
        <f>'NW Fire'!F104+'main adjacent ONLY'!F104+'bond work'!F104</f>
        <v>0</v>
      </c>
      <c r="G104" s="218"/>
      <c r="H104" s="60"/>
      <c r="I104" s="61"/>
      <c r="J104" s="62"/>
      <c r="K104" s="60"/>
      <c r="L104" s="61"/>
      <c r="M104" s="62"/>
      <c r="N104" s="60"/>
      <c r="O104" s="61"/>
      <c r="P104" s="62"/>
      <c r="Q104" s="60"/>
      <c r="R104" s="61"/>
      <c r="S104" s="62"/>
      <c r="T104" s="60"/>
      <c r="U104" s="61"/>
      <c r="V104" s="62"/>
    </row>
    <row r="105" spans="1:134" ht="15" customHeight="1">
      <c r="A105" s="101" t="s">
        <v>366</v>
      </c>
      <c r="B105" s="14" t="s">
        <v>102</v>
      </c>
      <c r="C105" s="4"/>
      <c r="D105" s="137">
        <f>'NW Fire'!D105+'main adjacent ONLY'!D105+'bond work'!D105</f>
        <v>12450</v>
      </c>
      <c r="E105" s="191"/>
      <c r="F105" s="154">
        <f>'NW Fire'!F105+'main adjacent ONLY'!F105+'bond work'!F105</f>
        <v>0</v>
      </c>
      <c r="G105" s="218"/>
      <c r="H105" s="60"/>
      <c r="I105" s="61"/>
      <c r="J105" s="62"/>
      <c r="K105" s="60"/>
      <c r="L105" s="61"/>
      <c r="M105" s="62"/>
      <c r="N105" s="60"/>
      <c r="O105" s="61"/>
      <c r="P105" s="62"/>
      <c r="Q105" s="60"/>
      <c r="R105" s="61"/>
      <c r="S105" s="62"/>
      <c r="T105" s="60"/>
      <c r="U105" s="61"/>
      <c r="V105" s="62"/>
    </row>
    <row r="106" spans="1:134" ht="15" customHeight="1">
      <c r="A106" s="97" t="s">
        <v>291</v>
      </c>
      <c r="B106" s="6" t="s">
        <v>108</v>
      </c>
      <c r="C106" s="4"/>
      <c r="D106" s="137">
        <f>'NW Fire'!D106+'main adjacent ONLY'!D106+'bond work'!D106</f>
        <v>7350</v>
      </c>
      <c r="E106" s="183"/>
      <c r="F106" s="138">
        <f>'NW Fire'!F106+'main adjacent ONLY'!F106+'bond work'!F106</f>
        <v>0</v>
      </c>
      <c r="G106" s="218"/>
      <c r="H106" s="60"/>
      <c r="I106" s="61"/>
      <c r="J106" s="62"/>
      <c r="K106" s="60"/>
      <c r="L106" s="61"/>
      <c r="M106" s="62"/>
      <c r="N106" s="60"/>
      <c r="O106" s="61"/>
      <c r="P106" s="62"/>
      <c r="Q106" s="60"/>
      <c r="R106" s="61"/>
      <c r="S106" s="62"/>
      <c r="T106" s="60"/>
      <c r="U106" s="61"/>
      <c r="V106" s="62"/>
    </row>
    <row r="107" spans="1:134" ht="15" customHeight="1">
      <c r="A107" s="101" t="s">
        <v>290</v>
      </c>
      <c r="B107" s="32" t="s">
        <v>107</v>
      </c>
      <c r="C107" s="81"/>
      <c r="D107" s="139">
        <f>'NW Fire'!D107+'main adjacent ONLY'!D107+'bond work'!D107</f>
        <v>0</v>
      </c>
      <c r="E107" s="184"/>
      <c r="F107" s="140">
        <f>'NW Fire'!F107+'main adjacent ONLY'!F107+'bond work'!F107</f>
        <v>0</v>
      </c>
      <c r="G107" s="218"/>
      <c r="H107" s="60"/>
      <c r="I107" s="61"/>
      <c r="J107" s="62"/>
      <c r="K107" s="60"/>
      <c r="L107" s="61"/>
      <c r="M107" s="62"/>
      <c r="N107" s="60"/>
      <c r="O107" s="61"/>
      <c r="P107" s="62"/>
      <c r="Q107" s="60"/>
      <c r="R107" s="61"/>
      <c r="S107" s="62"/>
      <c r="T107" s="60"/>
      <c r="U107" s="61"/>
      <c r="V107" s="62"/>
    </row>
    <row r="108" spans="1:134" ht="15" customHeight="1">
      <c r="A108" s="97" t="s">
        <v>294</v>
      </c>
      <c r="B108" s="6" t="s">
        <v>111</v>
      </c>
      <c r="C108" s="4"/>
      <c r="D108" s="137">
        <f>'NW Fire'!D108+'main adjacent ONLY'!D108+'bond work'!D108</f>
        <v>0</v>
      </c>
      <c r="E108" s="183"/>
      <c r="F108" s="138">
        <f>'NW Fire'!F108+'main adjacent ONLY'!F108+'bond work'!F108</f>
        <v>0</v>
      </c>
      <c r="G108" s="218"/>
      <c r="H108" s="60"/>
      <c r="I108" s="61"/>
      <c r="J108" s="62"/>
      <c r="K108" s="60"/>
      <c r="L108" s="61"/>
      <c r="M108" s="62"/>
      <c r="N108" s="60"/>
      <c r="O108" s="61"/>
      <c r="P108" s="62"/>
      <c r="Q108" s="60"/>
      <c r="R108" s="61"/>
      <c r="S108" s="62"/>
      <c r="T108" s="60"/>
      <c r="U108" s="61"/>
      <c r="V108" s="62"/>
    </row>
    <row r="109" spans="1:134" ht="15" customHeight="1">
      <c r="A109" s="97" t="s">
        <v>308</v>
      </c>
      <c r="B109" s="6" t="s">
        <v>133</v>
      </c>
      <c r="C109" s="4"/>
      <c r="D109" s="137">
        <f>'NW Fire'!D109+'main adjacent ONLY'!D109+'bond work'!D109</f>
        <v>0</v>
      </c>
      <c r="E109" s="191"/>
      <c r="F109" s="154">
        <f>'NW Fire'!F109+'main adjacent ONLY'!F109+'bond work'!F109</f>
        <v>0</v>
      </c>
      <c r="G109" s="218"/>
      <c r="H109" s="60"/>
      <c r="I109" s="61"/>
      <c r="J109" s="62"/>
      <c r="K109" s="60"/>
      <c r="L109" s="61"/>
      <c r="M109" s="62"/>
      <c r="N109" s="60"/>
      <c r="O109" s="61"/>
      <c r="P109" s="62"/>
      <c r="Q109" s="60"/>
      <c r="R109" s="61"/>
      <c r="S109" s="62"/>
      <c r="T109" s="60"/>
      <c r="U109" s="61"/>
      <c r="V109" s="62"/>
    </row>
    <row r="110" spans="1:134" ht="15" customHeight="1">
      <c r="A110" s="97" t="s">
        <v>293</v>
      </c>
      <c r="B110" s="6" t="s">
        <v>110</v>
      </c>
      <c r="C110" s="4"/>
      <c r="D110" s="139">
        <f>'NW Fire'!D110+'main adjacent ONLY'!D110+'bond work'!D110</f>
        <v>0</v>
      </c>
      <c r="E110" s="184"/>
      <c r="F110" s="140">
        <f>'NW Fire'!F110+'main adjacent ONLY'!F110+'bond work'!F110</f>
        <v>0</v>
      </c>
      <c r="G110" s="218"/>
      <c r="H110" s="60"/>
      <c r="I110" s="61"/>
      <c r="J110" s="62"/>
      <c r="K110" s="60"/>
      <c r="L110" s="61"/>
      <c r="M110" s="62"/>
      <c r="N110" s="60"/>
      <c r="O110" s="61"/>
      <c r="P110" s="62"/>
      <c r="Q110" s="60"/>
      <c r="R110" s="61"/>
      <c r="S110" s="62"/>
      <c r="T110" s="60"/>
      <c r="U110" s="61"/>
      <c r="V110" s="62"/>
    </row>
    <row r="111" spans="1:134" ht="15" customHeight="1">
      <c r="A111" s="101" t="s">
        <v>293</v>
      </c>
      <c r="B111" s="32" t="s">
        <v>121</v>
      </c>
      <c r="C111" s="4"/>
      <c r="D111" s="157">
        <f>'NW Fire'!D111+'main adjacent ONLY'!D111+'bond work'!D111</f>
        <v>0</v>
      </c>
      <c r="E111" s="192"/>
      <c r="F111" s="156">
        <f>'NW Fire'!F111+'main adjacent ONLY'!F111+'bond work'!F111</f>
        <v>0</v>
      </c>
      <c r="G111" s="218"/>
      <c r="H111" s="60"/>
      <c r="I111" s="61"/>
      <c r="J111" s="62"/>
      <c r="K111" s="60"/>
      <c r="L111" s="61"/>
      <c r="M111" s="62"/>
      <c r="N111" s="60"/>
      <c r="O111" s="61"/>
      <c r="P111" s="62"/>
      <c r="Q111" s="60"/>
      <c r="R111" s="61"/>
      <c r="S111" s="62"/>
      <c r="T111" s="60"/>
      <c r="U111" s="61"/>
      <c r="V111" s="62"/>
    </row>
    <row r="112" spans="1:134" s="5" customFormat="1" ht="15" customHeight="1" thickBot="1">
      <c r="A112" s="102" t="s">
        <v>287</v>
      </c>
      <c r="B112" s="9" t="s">
        <v>104</v>
      </c>
      <c r="C112" s="91"/>
      <c r="D112" s="141">
        <f>'NW Fire'!D112+'main adjacent ONLY'!D112+'bond work'!D112</f>
        <v>0</v>
      </c>
      <c r="E112" s="185"/>
      <c r="F112" s="142">
        <f>'NW Fire'!F112+'main adjacent ONLY'!F112+'bond work'!F112</f>
        <v>0</v>
      </c>
      <c r="G112" s="218"/>
      <c r="H112" s="60"/>
      <c r="I112" s="61"/>
      <c r="J112" s="62"/>
      <c r="K112" s="60"/>
      <c r="L112" s="61"/>
      <c r="M112" s="62"/>
      <c r="N112" s="60"/>
      <c r="O112" s="61"/>
      <c r="P112" s="62"/>
      <c r="Q112" s="60"/>
      <c r="R112" s="61"/>
      <c r="S112" s="62"/>
      <c r="T112" s="60"/>
      <c r="U112" s="61"/>
      <c r="V112" s="62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A112" s="63"/>
      <c r="DB112" s="63"/>
      <c r="DC112" s="63"/>
      <c r="DD112" s="63"/>
      <c r="DE112" s="63"/>
      <c r="DF112" s="63"/>
      <c r="DG112" s="63"/>
      <c r="DH112" s="63"/>
      <c r="DI112" s="63"/>
      <c r="DJ112" s="63"/>
      <c r="DK112" s="63"/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3"/>
      <c r="EC112" s="63"/>
      <c r="ED112" s="63"/>
    </row>
    <row r="113" spans="1:134" s="5" customFormat="1" ht="15" customHeight="1" thickBot="1">
      <c r="A113" s="219" t="str">
        <f>IFERROR((#REF!+D113+E113+F113)/#REF!,"")</f>
        <v/>
      </c>
      <c r="B113" s="103" t="s">
        <v>112</v>
      </c>
      <c r="C113" s="86"/>
      <c r="D113" s="85">
        <f>SUM(D100:D112)</f>
        <v>280260</v>
      </c>
      <c r="E113" s="85">
        <f>SUM(E100:E112)</f>
        <v>0</v>
      </c>
      <c r="F113" s="234">
        <f>SUM(F100:F112)</f>
        <v>0</v>
      </c>
      <c r="G113" s="218"/>
      <c r="H113" s="60"/>
      <c r="I113" s="61"/>
      <c r="J113" s="62"/>
      <c r="K113" s="60"/>
      <c r="L113" s="61"/>
      <c r="M113" s="62"/>
      <c r="N113" s="60"/>
      <c r="O113" s="61"/>
      <c r="P113" s="62"/>
      <c r="Q113" s="60"/>
      <c r="R113" s="61"/>
      <c r="S113" s="62"/>
      <c r="T113" s="60"/>
      <c r="U113" s="61"/>
      <c r="V113" s="62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</row>
    <row r="114" spans="1:134" ht="15" customHeight="1">
      <c r="A114" s="120" t="s">
        <v>113</v>
      </c>
      <c r="B114" s="121" t="s">
        <v>114</v>
      </c>
      <c r="C114" s="124"/>
      <c r="D114" s="110"/>
      <c r="E114" s="110"/>
      <c r="F114" s="111"/>
      <c r="G114" s="218"/>
      <c r="H114" s="60"/>
      <c r="I114" s="61"/>
      <c r="J114" s="62"/>
      <c r="K114" s="60"/>
      <c r="L114" s="61"/>
      <c r="M114" s="62"/>
      <c r="N114" s="60"/>
      <c r="O114" s="61"/>
      <c r="P114" s="62"/>
      <c r="Q114" s="60"/>
      <c r="R114" s="61"/>
      <c r="S114" s="62"/>
      <c r="T114" s="60"/>
      <c r="U114" s="61"/>
      <c r="V114" s="62"/>
    </row>
    <row r="115" spans="1:134" ht="15" customHeight="1">
      <c r="A115" s="97" t="s">
        <v>302</v>
      </c>
      <c r="B115" s="6" t="s">
        <v>172</v>
      </c>
      <c r="C115" s="4"/>
      <c r="D115" s="135">
        <f>'NW Fire'!D115+'main adjacent ONLY'!D115+'bond work'!D115</f>
        <v>0</v>
      </c>
      <c r="E115" s="182"/>
      <c r="F115" s="136">
        <f>'NW Fire'!F115+'main adjacent ONLY'!F115+'bond work'!F115</f>
        <v>0</v>
      </c>
      <c r="G115" s="218"/>
      <c r="H115" s="60"/>
      <c r="I115" s="61"/>
      <c r="J115" s="62"/>
      <c r="K115" s="60"/>
      <c r="L115" s="61"/>
      <c r="M115" s="62"/>
      <c r="N115" s="60"/>
      <c r="O115" s="61"/>
      <c r="P115" s="62"/>
      <c r="Q115" s="60"/>
      <c r="R115" s="61"/>
      <c r="S115" s="62"/>
      <c r="T115" s="60"/>
      <c r="U115" s="61"/>
      <c r="V115" s="62"/>
    </row>
    <row r="116" spans="1:134" ht="15" customHeight="1">
      <c r="A116" s="97" t="s">
        <v>298</v>
      </c>
      <c r="B116" s="6" t="s">
        <v>118</v>
      </c>
      <c r="C116" s="4"/>
      <c r="D116" s="135">
        <f>'NW Fire'!D116+'main adjacent ONLY'!D116+'bond work'!D116</f>
        <v>214719</v>
      </c>
      <c r="E116" s="182"/>
      <c r="F116" s="136">
        <f>'NW Fire'!F116+'main adjacent ONLY'!F116+'bond work'!F116</f>
        <v>0</v>
      </c>
      <c r="G116" s="218"/>
      <c r="H116" s="60"/>
      <c r="I116" s="61"/>
      <c r="J116" s="62"/>
      <c r="K116" s="60"/>
      <c r="L116" s="61"/>
      <c r="M116" s="62"/>
      <c r="N116" s="60"/>
      <c r="O116" s="61"/>
      <c r="P116" s="62"/>
      <c r="Q116" s="60"/>
      <c r="R116" s="61"/>
      <c r="S116" s="62"/>
      <c r="T116" s="60"/>
      <c r="U116" s="61"/>
      <c r="V116" s="62"/>
    </row>
    <row r="117" spans="1:134" ht="15" customHeight="1">
      <c r="A117" s="97" t="s">
        <v>296</v>
      </c>
      <c r="B117" s="6" t="s">
        <v>116</v>
      </c>
      <c r="C117" s="4"/>
      <c r="D117" s="135">
        <f>'NW Fire'!D117+'main adjacent ONLY'!D117+'bond work'!D117</f>
        <v>0</v>
      </c>
      <c r="E117" s="182"/>
      <c r="F117" s="136">
        <f>'NW Fire'!F117+'main adjacent ONLY'!F117+'bond work'!F117</f>
        <v>0</v>
      </c>
      <c r="G117" s="218"/>
      <c r="H117" s="60"/>
      <c r="I117" s="61"/>
      <c r="J117" s="62"/>
      <c r="K117" s="60"/>
      <c r="L117" s="61"/>
      <c r="M117" s="62"/>
      <c r="N117" s="60"/>
      <c r="O117" s="61"/>
      <c r="P117" s="62"/>
      <c r="Q117" s="60"/>
      <c r="R117" s="61"/>
      <c r="S117" s="62"/>
      <c r="T117" s="60"/>
      <c r="U117" s="61"/>
      <c r="V117" s="62"/>
    </row>
    <row r="118" spans="1:134" ht="15" customHeight="1">
      <c r="A118" s="97" t="s">
        <v>297</v>
      </c>
      <c r="B118" s="6" t="s">
        <v>117</v>
      </c>
      <c r="C118" s="4"/>
      <c r="D118" s="135">
        <f>'NW Fire'!D118+'main adjacent ONLY'!D118+'bond work'!D118</f>
        <v>0</v>
      </c>
      <c r="E118" s="182"/>
      <c r="F118" s="136">
        <f>'NW Fire'!F118+'main adjacent ONLY'!F118+'bond work'!F118</f>
        <v>0</v>
      </c>
      <c r="G118" s="218"/>
      <c r="H118" s="60"/>
      <c r="I118" s="61"/>
      <c r="J118" s="62"/>
      <c r="K118" s="60"/>
      <c r="L118" s="61"/>
      <c r="M118" s="62"/>
      <c r="N118" s="60"/>
      <c r="O118" s="61"/>
      <c r="P118" s="62"/>
      <c r="Q118" s="60"/>
      <c r="R118" s="61"/>
      <c r="S118" s="62"/>
      <c r="T118" s="60"/>
      <c r="U118" s="61"/>
      <c r="V118" s="62"/>
    </row>
    <row r="119" spans="1:134" ht="15.75" customHeight="1">
      <c r="A119" s="97" t="s">
        <v>285</v>
      </c>
      <c r="B119" s="6" t="s">
        <v>101</v>
      </c>
      <c r="C119" s="4"/>
      <c r="D119" s="139">
        <f>'NW Fire'!D119+'main adjacent ONLY'!D119+'bond work'!D119</f>
        <v>0</v>
      </c>
      <c r="E119" s="184"/>
      <c r="F119" s="140">
        <f>'NW Fire'!F119+'main adjacent ONLY'!F119+'bond work'!F119</f>
        <v>0</v>
      </c>
      <c r="G119" s="218"/>
      <c r="H119" s="60"/>
      <c r="I119" s="61"/>
      <c r="J119" s="62"/>
      <c r="K119" s="60"/>
      <c r="L119" s="61"/>
      <c r="M119" s="62"/>
      <c r="N119" s="60"/>
      <c r="O119" s="61"/>
      <c r="P119" s="62"/>
      <c r="Q119" s="60"/>
      <c r="R119" s="61"/>
      <c r="S119" s="62"/>
      <c r="T119" s="60"/>
      <c r="U119" s="61"/>
      <c r="V119" s="62"/>
    </row>
    <row r="120" spans="1:134" s="15" customFormat="1" ht="15" customHeight="1">
      <c r="A120" s="97" t="s">
        <v>305</v>
      </c>
      <c r="B120" s="6" t="s">
        <v>177</v>
      </c>
      <c r="C120" s="4"/>
      <c r="D120" s="137">
        <f>'NW Fire'!D120+'main adjacent ONLY'!D120+'bond work'!D120</f>
        <v>0</v>
      </c>
      <c r="E120" s="191"/>
      <c r="F120" s="154">
        <f>'NW Fire'!F120+'main adjacent ONLY'!F120+'bond work'!F120</f>
        <v>0</v>
      </c>
      <c r="G120" s="218"/>
      <c r="H120" s="60"/>
      <c r="I120" s="61"/>
      <c r="J120" s="62"/>
      <c r="K120" s="60"/>
      <c r="L120" s="61"/>
      <c r="M120" s="62"/>
      <c r="N120" s="60"/>
      <c r="O120" s="61"/>
      <c r="P120" s="62"/>
      <c r="Q120" s="60"/>
      <c r="R120" s="61"/>
      <c r="S120" s="62"/>
      <c r="T120" s="60"/>
      <c r="U120" s="61"/>
      <c r="V120" s="62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65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  <c r="CG120" s="66"/>
      <c r="CH120" s="66"/>
      <c r="CI120" s="66"/>
      <c r="CJ120" s="66"/>
      <c r="CK120" s="66"/>
      <c r="CL120" s="66"/>
      <c r="CM120" s="66"/>
      <c r="CN120" s="66"/>
      <c r="CO120" s="66"/>
      <c r="CP120" s="66"/>
      <c r="CQ120" s="66"/>
      <c r="CR120" s="66"/>
      <c r="CS120" s="66"/>
      <c r="CT120" s="66"/>
      <c r="CU120" s="66"/>
      <c r="CV120" s="66"/>
      <c r="CW120" s="66"/>
      <c r="CX120" s="66"/>
      <c r="CY120" s="66"/>
      <c r="CZ120" s="66"/>
      <c r="DA120" s="66"/>
      <c r="DB120" s="66"/>
      <c r="DC120" s="66"/>
      <c r="DD120" s="66"/>
      <c r="DE120" s="66"/>
      <c r="DF120" s="66"/>
      <c r="DG120" s="66"/>
      <c r="DH120" s="66"/>
      <c r="DI120" s="66"/>
      <c r="DJ120" s="66"/>
      <c r="DK120" s="66"/>
      <c r="DL120" s="66"/>
      <c r="DM120" s="66"/>
      <c r="DN120" s="66"/>
      <c r="DO120" s="66"/>
      <c r="DP120" s="66"/>
      <c r="DQ120" s="66"/>
      <c r="DR120" s="66"/>
      <c r="DS120" s="66"/>
      <c r="DT120" s="66"/>
      <c r="DU120" s="66"/>
      <c r="DV120" s="66"/>
      <c r="DW120" s="66"/>
      <c r="DX120" s="66"/>
      <c r="DY120" s="66"/>
      <c r="DZ120" s="66"/>
      <c r="EA120" s="66"/>
      <c r="EB120" s="66"/>
      <c r="EC120" s="66"/>
      <c r="ED120" s="66"/>
    </row>
    <row r="121" spans="1:134" s="16" customFormat="1" ht="15" customHeight="1" thickBot="1">
      <c r="A121" s="104" t="s">
        <v>295</v>
      </c>
      <c r="B121" s="14" t="s">
        <v>115</v>
      </c>
      <c r="C121" s="33"/>
      <c r="D121" s="137">
        <f>'NW Fire'!D121+'main adjacent ONLY'!D121+'bond work'!D121</f>
        <v>0</v>
      </c>
      <c r="E121" s="191"/>
      <c r="F121" s="154">
        <f>'NW Fire'!F121+'main adjacent ONLY'!F121+'bond work'!F121</f>
        <v>0</v>
      </c>
      <c r="G121" s="218"/>
      <c r="H121" s="60"/>
      <c r="I121" s="61"/>
      <c r="J121" s="62"/>
      <c r="K121" s="60"/>
      <c r="L121" s="61"/>
      <c r="M121" s="62"/>
      <c r="N121" s="60"/>
      <c r="O121" s="61"/>
      <c r="P121" s="62"/>
      <c r="Q121" s="60"/>
      <c r="R121" s="61"/>
      <c r="S121" s="62"/>
      <c r="T121" s="60"/>
      <c r="U121" s="61"/>
      <c r="V121" s="62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67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</row>
    <row r="122" spans="1:134" s="5" customFormat="1" ht="15" customHeight="1" thickBot="1">
      <c r="A122" s="97" t="s">
        <v>299</v>
      </c>
      <c r="B122" s="6" t="s">
        <v>119</v>
      </c>
      <c r="C122" s="4"/>
      <c r="D122" s="135">
        <f>'NW Fire'!D122+'main adjacent ONLY'!D122+'bond work'!D122</f>
        <v>41250</v>
      </c>
      <c r="E122" s="182"/>
      <c r="F122" s="136">
        <f>'NW Fire'!F122+'main adjacent ONLY'!F122+'bond work'!F122</f>
        <v>0</v>
      </c>
      <c r="G122" s="218"/>
      <c r="H122" s="60"/>
      <c r="I122" s="61"/>
      <c r="J122" s="62"/>
      <c r="K122" s="60"/>
      <c r="L122" s="61"/>
      <c r="M122" s="62"/>
      <c r="N122" s="60"/>
      <c r="O122" s="61"/>
      <c r="P122" s="62"/>
      <c r="Q122" s="60"/>
      <c r="R122" s="61"/>
      <c r="S122" s="62"/>
      <c r="T122" s="60"/>
      <c r="U122" s="61"/>
      <c r="V122" s="62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  <c r="CC122" s="63"/>
      <c r="CD122" s="63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3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  <c r="DZ122" s="63"/>
      <c r="EA122" s="63"/>
      <c r="EB122" s="63"/>
      <c r="EC122" s="63"/>
      <c r="ED122" s="63"/>
    </row>
    <row r="123" spans="1:134" s="5" customFormat="1" ht="15" customHeight="1" thickBot="1">
      <c r="A123" s="97" t="s">
        <v>300</v>
      </c>
      <c r="B123" s="6" t="s">
        <v>120</v>
      </c>
      <c r="C123" s="4"/>
      <c r="D123" s="135">
        <f>'NW Fire'!D123+'main adjacent ONLY'!D123+'bond work'!D123</f>
        <v>220000</v>
      </c>
      <c r="E123" s="182"/>
      <c r="F123" s="136">
        <f>'NW Fire'!F123+'main adjacent ONLY'!F123+'bond work'!F123</f>
        <v>0</v>
      </c>
      <c r="G123" s="218"/>
      <c r="H123" s="60"/>
      <c r="I123" s="61"/>
      <c r="J123" s="62"/>
      <c r="K123" s="60"/>
      <c r="L123" s="61"/>
      <c r="M123" s="62"/>
      <c r="N123" s="60"/>
      <c r="O123" s="61"/>
      <c r="P123" s="62"/>
      <c r="Q123" s="60"/>
      <c r="R123" s="61"/>
      <c r="S123" s="62"/>
      <c r="T123" s="60"/>
      <c r="U123" s="61"/>
      <c r="V123" s="62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3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</row>
    <row r="124" spans="1:134" s="5" customFormat="1" ht="15" customHeight="1" thickBot="1">
      <c r="A124" s="94" t="s">
        <v>216</v>
      </c>
      <c r="B124" s="82" t="s">
        <v>22</v>
      </c>
      <c r="C124" s="83"/>
      <c r="D124" s="135">
        <f>'NW Fire'!D124+'main adjacent ONLY'!D124+'bond work'!D124</f>
        <v>0</v>
      </c>
      <c r="E124" s="182"/>
      <c r="F124" s="136">
        <f>'NW Fire'!F124+'main adjacent ONLY'!F124+'bond work'!F124</f>
        <v>0</v>
      </c>
      <c r="G124" s="218"/>
      <c r="H124" s="60"/>
      <c r="I124" s="61"/>
      <c r="J124" s="62"/>
      <c r="K124" s="60"/>
      <c r="L124" s="61"/>
      <c r="M124" s="62"/>
      <c r="N124" s="60"/>
      <c r="O124" s="61"/>
      <c r="P124" s="62"/>
      <c r="Q124" s="60"/>
      <c r="R124" s="61"/>
      <c r="S124" s="62"/>
      <c r="T124" s="60"/>
      <c r="U124" s="61"/>
      <c r="V124" s="62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  <c r="BW124" s="63"/>
      <c r="BX124" s="63"/>
      <c r="BY124" s="63"/>
      <c r="BZ124" s="63"/>
      <c r="CA124" s="63"/>
      <c r="CB124" s="63"/>
      <c r="CC124" s="63"/>
      <c r="CD124" s="63"/>
      <c r="CE124" s="63"/>
      <c r="CF124" s="63"/>
      <c r="CG124" s="63"/>
      <c r="CH124" s="63"/>
      <c r="CI124" s="63"/>
      <c r="CJ124" s="63"/>
      <c r="CK124" s="63"/>
      <c r="CL124" s="63"/>
      <c r="CM124" s="63"/>
      <c r="CN124" s="63"/>
      <c r="CO124" s="63"/>
      <c r="CP124" s="63"/>
      <c r="CQ124" s="63"/>
      <c r="CR124" s="63"/>
      <c r="CS124" s="63"/>
      <c r="CT124" s="63"/>
      <c r="CU124" s="63"/>
      <c r="CV124" s="63"/>
      <c r="CW124" s="63"/>
      <c r="CX124" s="63"/>
      <c r="CY124" s="63"/>
      <c r="CZ124" s="63"/>
      <c r="DA124" s="63"/>
      <c r="DB124" s="63"/>
      <c r="DC124" s="63"/>
      <c r="DD124" s="63"/>
      <c r="DE124" s="63"/>
      <c r="DF124" s="63"/>
      <c r="DG124" s="63"/>
      <c r="DH124" s="63"/>
      <c r="DI124" s="63"/>
      <c r="DJ124" s="63"/>
      <c r="DK124" s="63"/>
      <c r="DL124" s="63"/>
      <c r="DM124" s="63"/>
      <c r="DN124" s="63"/>
      <c r="DO124" s="63"/>
      <c r="DP124" s="63"/>
      <c r="DQ124" s="63"/>
      <c r="DR124" s="63"/>
      <c r="DS124" s="63"/>
      <c r="DT124" s="63"/>
      <c r="DU124" s="63"/>
      <c r="DV124" s="63"/>
      <c r="DW124" s="63"/>
      <c r="DX124" s="63"/>
      <c r="DY124" s="63"/>
      <c r="DZ124" s="63"/>
      <c r="EA124" s="63"/>
      <c r="EB124" s="63"/>
      <c r="EC124" s="63"/>
      <c r="ED124" s="63"/>
    </row>
    <row r="125" spans="1:134" s="5" customFormat="1" ht="15" customHeight="1" thickBot="1">
      <c r="A125" s="96" t="s">
        <v>215</v>
      </c>
      <c r="B125" s="6" t="s">
        <v>21</v>
      </c>
      <c r="C125" s="4"/>
      <c r="D125" s="135">
        <f>'NW Fire'!D125+'main adjacent ONLY'!D125+'bond work'!D125</f>
        <v>0</v>
      </c>
      <c r="E125" s="182"/>
      <c r="F125" s="136">
        <f>'NW Fire'!F125+'main adjacent ONLY'!F125+'bond work'!F125</f>
        <v>0</v>
      </c>
      <c r="G125" s="218"/>
      <c r="H125" s="60"/>
      <c r="I125" s="61"/>
      <c r="J125" s="62"/>
      <c r="K125" s="60"/>
      <c r="L125" s="61"/>
      <c r="M125" s="62"/>
      <c r="N125" s="60"/>
      <c r="O125" s="61"/>
      <c r="P125" s="62"/>
      <c r="Q125" s="60"/>
      <c r="R125" s="61"/>
      <c r="S125" s="62"/>
      <c r="T125" s="60"/>
      <c r="U125" s="61"/>
      <c r="V125" s="62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  <c r="CC125" s="63"/>
      <c r="CD125" s="63"/>
      <c r="CE125" s="63"/>
      <c r="CF125" s="63"/>
      <c r="CG125" s="63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3"/>
      <c r="DF125" s="63"/>
      <c r="DG125" s="63"/>
      <c r="DH125" s="63"/>
      <c r="DI125" s="63"/>
      <c r="DJ125" s="63"/>
      <c r="DK125" s="63"/>
      <c r="DL125" s="63"/>
      <c r="DM125" s="63"/>
      <c r="DN125" s="63"/>
      <c r="DO125" s="63"/>
      <c r="DP125" s="63"/>
      <c r="DQ125" s="63"/>
      <c r="DR125" s="63"/>
      <c r="DS125" s="63"/>
      <c r="DT125" s="63"/>
      <c r="DU125" s="63"/>
      <c r="DV125" s="63"/>
      <c r="DW125" s="63"/>
      <c r="DX125" s="63"/>
      <c r="DY125" s="63"/>
      <c r="DZ125" s="63"/>
      <c r="EA125" s="63"/>
      <c r="EB125" s="63"/>
      <c r="EC125" s="63"/>
      <c r="ED125" s="63"/>
    </row>
    <row r="126" spans="1:134" s="5" customFormat="1" ht="15" customHeight="1" thickBot="1">
      <c r="A126" s="95" t="s">
        <v>215</v>
      </c>
      <c r="B126" s="9" t="s">
        <v>23</v>
      </c>
      <c r="C126" s="91"/>
      <c r="D126" s="133">
        <f>'NW Fire'!D126+'main adjacent ONLY'!D126+'bond work'!D126</f>
        <v>31998</v>
      </c>
      <c r="E126" s="181"/>
      <c r="F126" s="134">
        <f>'NW Fire'!F126+'main adjacent ONLY'!F126+'bond work'!F126</f>
        <v>0</v>
      </c>
      <c r="G126" s="218"/>
      <c r="H126" s="60"/>
      <c r="I126" s="61"/>
      <c r="J126" s="62"/>
      <c r="K126" s="60"/>
      <c r="L126" s="61"/>
      <c r="M126" s="62"/>
      <c r="N126" s="60"/>
      <c r="O126" s="61"/>
      <c r="P126" s="62"/>
      <c r="Q126" s="60"/>
      <c r="R126" s="61"/>
      <c r="S126" s="62"/>
      <c r="T126" s="60"/>
      <c r="U126" s="61"/>
      <c r="V126" s="62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  <c r="BZ126" s="63"/>
      <c r="CA126" s="63"/>
      <c r="CB126" s="63"/>
      <c r="CC126" s="63"/>
      <c r="CD126" s="63"/>
      <c r="CE126" s="63"/>
      <c r="CF126" s="63"/>
      <c r="CG126" s="63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3"/>
      <c r="CW126" s="63"/>
      <c r="CX126" s="63"/>
      <c r="CY126" s="63"/>
      <c r="CZ126" s="63"/>
      <c r="DA126" s="63"/>
      <c r="DB126" s="63"/>
      <c r="DC126" s="63"/>
      <c r="DD126" s="63"/>
      <c r="DE126" s="63"/>
      <c r="DF126" s="63"/>
      <c r="DG126" s="63"/>
      <c r="DH126" s="63"/>
      <c r="DI126" s="63"/>
      <c r="DJ126" s="63"/>
      <c r="DK126" s="63"/>
      <c r="DL126" s="63"/>
      <c r="DM126" s="63"/>
      <c r="DN126" s="63"/>
      <c r="DO126" s="63"/>
      <c r="DP126" s="63"/>
      <c r="DQ126" s="63"/>
      <c r="DR126" s="63"/>
      <c r="DS126" s="63"/>
      <c r="DT126" s="63"/>
      <c r="DU126" s="63"/>
      <c r="DV126" s="63"/>
      <c r="DW126" s="63"/>
      <c r="DX126" s="63"/>
      <c r="DY126" s="63"/>
      <c r="DZ126" s="63"/>
      <c r="EA126" s="63"/>
      <c r="EB126" s="63"/>
      <c r="EC126" s="63"/>
      <c r="ED126" s="63"/>
    </row>
    <row r="127" spans="1:134" s="5" customFormat="1" ht="15" customHeight="1" thickBot="1">
      <c r="A127" s="220" t="str">
        <f>IFERROR((#REF!+D127+E127+F127)/#REF!,"")</f>
        <v/>
      </c>
      <c r="B127" s="8" t="s">
        <v>123</v>
      </c>
      <c r="C127" s="88"/>
      <c r="D127" s="34">
        <f>SUM(D115:D126)</f>
        <v>507967</v>
      </c>
      <c r="E127" s="34">
        <f>SUM(E115:E126)</f>
        <v>0</v>
      </c>
      <c r="F127" s="232">
        <f>SUM(F115:F126)</f>
        <v>0</v>
      </c>
      <c r="G127" s="218"/>
      <c r="H127" s="60"/>
      <c r="I127" s="61"/>
      <c r="J127" s="62"/>
      <c r="K127" s="60"/>
      <c r="L127" s="61"/>
      <c r="M127" s="62"/>
      <c r="N127" s="60"/>
      <c r="O127" s="61"/>
      <c r="P127" s="62"/>
      <c r="Q127" s="60"/>
      <c r="R127" s="61"/>
      <c r="S127" s="62"/>
      <c r="T127" s="60"/>
      <c r="U127" s="61"/>
      <c r="V127" s="62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  <c r="BZ127" s="63"/>
      <c r="CA127" s="63"/>
      <c r="CB127" s="63"/>
      <c r="CC127" s="63"/>
      <c r="CD127" s="63"/>
      <c r="CE127" s="63"/>
      <c r="CF127" s="63"/>
      <c r="CG127" s="63"/>
      <c r="CH127" s="63"/>
      <c r="CI127" s="63"/>
      <c r="CJ127" s="63"/>
      <c r="CK127" s="63"/>
      <c r="CL127" s="63"/>
      <c r="CM127" s="63"/>
      <c r="CN127" s="63"/>
      <c r="CO127" s="63"/>
      <c r="CP127" s="63"/>
      <c r="CQ127" s="63"/>
      <c r="CR127" s="63"/>
      <c r="CS127" s="63"/>
      <c r="CT127" s="63"/>
      <c r="CU127" s="63"/>
      <c r="CV127" s="63"/>
      <c r="CW127" s="63"/>
      <c r="CX127" s="63"/>
      <c r="CY127" s="63"/>
      <c r="CZ127" s="63"/>
      <c r="DA127" s="63"/>
      <c r="DB127" s="63"/>
      <c r="DC127" s="63"/>
      <c r="DD127" s="63"/>
      <c r="DE127" s="63"/>
      <c r="DF127" s="63"/>
      <c r="DG127" s="63"/>
      <c r="DH127" s="63"/>
      <c r="DI127" s="63"/>
      <c r="DJ127" s="63"/>
      <c r="DK127" s="63"/>
      <c r="DL127" s="63"/>
      <c r="DM127" s="63"/>
      <c r="DN127" s="63"/>
      <c r="DO127" s="63"/>
      <c r="DP127" s="63"/>
      <c r="DQ127" s="63"/>
      <c r="DR127" s="63"/>
      <c r="DS127" s="63"/>
      <c r="DT127" s="63"/>
      <c r="DU127" s="63"/>
      <c r="DV127" s="63"/>
      <c r="DW127" s="63"/>
      <c r="DX127" s="63"/>
      <c r="DY127" s="63"/>
      <c r="DZ127" s="63"/>
      <c r="EA127" s="63"/>
      <c r="EB127" s="63"/>
      <c r="EC127" s="63"/>
      <c r="ED127" s="63"/>
    </row>
    <row r="128" spans="1:134" s="17" customFormat="1" ht="15" customHeight="1">
      <c r="A128" s="120" t="s">
        <v>124</v>
      </c>
      <c r="B128" s="121" t="s">
        <v>125</v>
      </c>
      <c r="C128" s="124"/>
      <c r="D128" s="112"/>
      <c r="E128" s="112"/>
      <c r="F128" s="113"/>
      <c r="G128" s="218"/>
      <c r="H128" s="60"/>
      <c r="I128" s="61"/>
      <c r="J128" s="62"/>
      <c r="K128" s="60"/>
      <c r="L128" s="61"/>
      <c r="M128" s="62"/>
      <c r="N128" s="60"/>
      <c r="O128" s="61"/>
      <c r="P128" s="62"/>
      <c r="Q128" s="60"/>
      <c r="R128" s="61"/>
      <c r="S128" s="62"/>
      <c r="T128" s="60"/>
      <c r="U128" s="61"/>
      <c r="V128" s="62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69"/>
      <c r="BN128" s="70"/>
      <c r="BO128" s="70"/>
      <c r="BP128" s="70"/>
      <c r="BQ128" s="70"/>
      <c r="BR128" s="70"/>
      <c r="BS128" s="70"/>
      <c r="BT128" s="70"/>
      <c r="BU128" s="70"/>
      <c r="BV128" s="70"/>
      <c r="BW128" s="70"/>
      <c r="BX128" s="70"/>
      <c r="BY128" s="70"/>
      <c r="BZ128" s="70"/>
      <c r="CA128" s="70"/>
      <c r="CB128" s="70"/>
      <c r="CC128" s="70"/>
      <c r="CD128" s="70"/>
      <c r="CE128" s="70"/>
      <c r="CF128" s="70"/>
      <c r="CG128" s="70"/>
      <c r="CH128" s="70"/>
      <c r="CI128" s="70"/>
      <c r="CJ128" s="70"/>
      <c r="CK128" s="70"/>
      <c r="CL128" s="70"/>
      <c r="CM128" s="70"/>
      <c r="CN128" s="70"/>
      <c r="CO128" s="70"/>
      <c r="CP128" s="70"/>
      <c r="CQ128" s="70"/>
      <c r="CR128" s="70"/>
      <c r="CS128" s="70"/>
      <c r="CT128" s="70"/>
      <c r="CU128" s="70"/>
      <c r="CV128" s="70"/>
      <c r="CW128" s="70"/>
      <c r="CX128" s="70"/>
      <c r="CY128" s="70"/>
      <c r="CZ128" s="70"/>
      <c r="DA128" s="70"/>
      <c r="DB128" s="70"/>
      <c r="DC128" s="70"/>
      <c r="DD128" s="70"/>
      <c r="DE128" s="70"/>
      <c r="DF128" s="70"/>
      <c r="DG128" s="70"/>
      <c r="DH128" s="70"/>
      <c r="DI128" s="70"/>
      <c r="DJ128" s="70"/>
      <c r="DK128" s="70"/>
      <c r="DL128" s="70"/>
      <c r="DM128" s="70"/>
      <c r="DN128" s="70"/>
      <c r="DO128" s="70"/>
      <c r="DP128" s="70"/>
      <c r="DQ128" s="70"/>
      <c r="DR128" s="70"/>
      <c r="DS128" s="70"/>
      <c r="DT128" s="70"/>
      <c r="DU128" s="70"/>
      <c r="DV128" s="70"/>
      <c r="DW128" s="70"/>
      <c r="DX128" s="70"/>
      <c r="DY128" s="70"/>
      <c r="DZ128" s="70"/>
      <c r="EA128" s="70"/>
      <c r="EB128" s="70"/>
      <c r="EC128" s="70"/>
      <c r="ED128" s="70"/>
    </row>
    <row r="129" spans="1:134" s="12" customFormat="1" ht="15" customHeight="1">
      <c r="A129" s="97" t="s">
        <v>307</v>
      </c>
      <c r="B129" s="6" t="s">
        <v>129</v>
      </c>
      <c r="C129" s="4"/>
      <c r="D129" s="153">
        <f>'NW Fire'!D129+'main adjacent ONLY'!D129+'bond work'!D129</f>
        <v>0</v>
      </c>
      <c r="E129" s="191"/>
      <c r="F129" s="154">
        <f>'NW Fire'!F129+'main adjacent ONLY'!F129+'bond work'!F129</f>
        <v>0</v>
      </c>
      <c r="G129" s="218"/>
      <c r="H129" s="60"/>
      <c r="I129" s="61"/>
      <c r="J129" s="62"/>
      <c r="K129" s="60"/>
      <c r="L129" s="61"/>
      <c r="M129" s="62"/>
      <c r="N129" s="60"/>
      <c r="O129" s="61"/>
      <c r="P129" s="62"/>
      <c r="Q129" s="60"/>
      <c r="R129" s="61"/>
      <c r="S129" s="62"/>
      <c r="T129" s="60"/>
      <c r="U129" s="61"/>
      <c r="V129" s="62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64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</row>
    <row r="130" spans="1:134" s="12" customFormat="1" ht="15" customHeight="1">
      <c r="A130" s="97" t="s">
        <v>303</v>
      </c>
      <c r="B130" s="6" t="s">
        <v>126</v>
      </c>
      <c r="C130" s="4"/>
      <c r="D130" s="153">
        <f>'NW Fire'!D130+'main adjacent ONLY'!D130+'bond work'!D130</f>
        <v>0</v>
      </c>
      <c r="E130" s="191"/>
      <c r="F130" s="154">
        <f>'NW Fire'!F130+'main adjacent ONLY'!F130+'bond work'!F130</f>
        <v>0</v>
      </c>
      <c r="G130" s="218"/>
      <c r="H130" s="60"/>
      <c r="I130" s="61"/>
      <c r="J130" s="62"/>
      <c r="K130" s="60"/>
      <c r="L130" s="61"/>
      <c r="M130" s="62"/>
      <c r="N130" s="60"/>
      <c r="O130" s="61"/>
      <c r="P130" s="62"/>
      <c r="Q130" s="60"/>
      <c r="R130" s="61"/>
      <c r="S130" s="62"/>
      <c r="T130" s="60"/>
      <c r="U130" s="61"/>
      <c r="V130" s="62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64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</row>
    <row r="131" spans="1:134" s="12" customFormat="1" ht="15" customHeight="1">
      <c r="A131" s="97" t="s">
        <v>304</v>
      </c>
      <c r="B131" s="6" t="s">
        <v>127</v>
      </c>
      <c r="C131" s="4"/>
      <c r="D131" s="153">
        <f>'NW Fire'!D131+'main adjacent ONLY'!D131+'bond work'!D131</f>
        <v>0</v>
      </c>
      <c r="E131" s="191"/>
      <c r="F131" s="154">
        <f>'NW Fire'!F131+'main adjacent ONLY'!F131+'bond work'!F131</f>
        <v>0</v>
      </c>
      <c r="G131" s="218"/>
      <c r="H131" s="60"/>
      <c r="I131" s="61"/>
      <c r="J131" s="62"/>
      <c r="K131" s="60"/>
      <c r="L131" s="61"/>
      <c r="M131" s="62"/>
      <c r="N131" s="60"/>
      <c r="O131" s="61"/>
      <c r="P131" s="62"/>
      <c r="Q131" s="60"/>
      <c r="R131" s="61"/>
      <c r="S131" s="62"/>
      <c r="T131" s="60"/>
      <c r="U131" s="61"/>
      <c r="V131" s="62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64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</row>
    <row r="132" spans="1:134" ht="15" customHeight="1">
      <c r="A132" s="101" t="s">
        <v>306</v>
      </c>
      <c r="B132" s="14" t="s">
        <v>128</v>
      </c>
      <c r="C132" s="4"/>
      <c r="D132" s="153">
        <f>'NW Fire'!D132+'main adjacent ONLY'!D132+'bond work'!D132</f>
        <v>0</v>
      </c>
      <c r="E132" s="191"/>
      <c r="F132" s="154">
        <f>'NW Fire'!F132+'main adjacent ONLY'!F132+'bond work'!F132</f>
        <v>0</v>
      </c>
      <c r="G132" s="218"/>
      <c r="H132" s="60"/>
      <c r="I132" s="61"/>
      <c r="J132" s="62"/>
      <c r="K132" s="60"/>
      <c r="L132" s="61"/>
      <c r="M132" s="62"/>
      <c r="N132" s="60"/>
      <c r="O132" s="61"/>
      <c r="P132" s="62"/>
      <c r="Q132" s="60"/>
      <c r="R132" s="61"/>
      <c r="S132" s="62"/>
      <c r="T132" s="60"/>
      <c r="U132" s="61"/>
      <c r="V132" s="62"/>
    </row>
    <row r="133" spans="1:134" ht="15" customHeight="1">
      <c r="A133" s="101" t="s">
        <v>301</v>
      </c>
      <c r="B133" s="32" t="s">
        <v>122</v>
      </c>
      <c r="C133" s="81"/>
      <c r="D133" s="157">
        <f>'NW Fire'!D133+'main adjacent ONLY'!D133+'bond work'!D133</f>
        <v>0</v>
      </c>
      <c r="E133" s="193"/>
      <c r="F133" s="158">
        <f>'NW Fire'!F133+'main adjacent ONLY'!F133+'bond work'!F133</f>
        <v>0</v>
      </c>
      <c r="G133" s="218"/>
      <c r="H133" s="60"/>
      <c r="I133" s="61"/>
      <c r="J133" s="62"/>
      <c r="K133" s="60"/>
      <c r="L133" s="61"/>
      <c r="M133" s="62"/>
      <c r="N133" s="60"/>
      <c r="O133" s="61"/>
      <c r="P133" s="62"/>
      <c r="Q133" s="60"/>
      <c r="R133" s="61"/>
      <c r="S133" s="62"/>
      <c r="T133" s="60"/>
      <c r="U133" s="61"/>
      <c r="V133" s="62"/>
    </row>
    <row r="134" spans="1:134" ht="15" customHeight="1" thickBot="1">
      <c r="A134" s="95" t="s">
        <v>315</v>
      </c>
      <c r="B134" s="9" t="s">
        <v>20</v>
      </c>
      <c r="C134" s="91"/>
      <c r="D134" s="141">
        <f>'NW Fire'!D134+'main adjacent ONLY'!D134+'bond work'!D134</f>
        <v>0</v>
      </c>
      <c r="E134" s="185"/>
      <c r="F134" s="142">
        <f>'NW Fire'!F134+'main adjacent ONLY'!F134+'bond work'!F134</f>
        <v>0</v>
      </c>
      <c r="G134" s="218"/>
      <c r="H134" s="60"/>
      <c r="I134" s="61"/>
      <c r="J134" s="62"/>
      <c r="K134" s="60"/>
      <c r="L134" s="61"/>
      <c r="M134" s="62"/>
      <c r="N134" s="60"/>
      <c r="O134" s="61"/>
      <c r="P134" s="62"/>
      <c r="Q134" s="60"/>
      <c r="R134" s="61"/>
      <c r="S134" s="62"/>
      <c r="T134" s="60"/>
      <c r="U134" s="61"/>
      <c r="V134" s="62"/>
    </row>
    <row r="135" spans="1:134" s="5" customFormat="1" ht="15" customHeight="1" thickBot="1">
      <c r="A135" s="219" t="str">
        <f>IFERROR((#REF!+D135+E135+F135)/#REF!,"")</f>
        <v/>
      </c>
      <c r="B135" s="103" t="s">
        <v>130</v>
      </c>
      <c r="C135" s="86"/>
      <c r="D135" s="85">
        <f>SUM(D129:D134)</f>
        <v>0</v>
      </c>
      <c r="E135" s="85">
        <f>SUM(E129:E134)</f>
        <v>0</v>
      </c>
      <c r="F135" s="234">
        <f>SUM(F129:F134)</f>
        <v>0</v>
      </c>
      <c r="G135" s="218"/>
      <c r="H135" s="60"/>
      <c r="I135" s="61"/>
      <c r="J135" s="62"/>
      <c r="K135" s="60"/>
      <c r="L135" s="61"/>
      <c r="M135" s="62"/>
      <c r="N135" s="60"/>
      <c r="O135" s="61"/>
      <c r="P135" s="62"/>
      <c r="Q135" s="60"/>
      <c r="R135" s="61"/>
      <c r="S135" s="62"/>
      <c r="T135" s="60"/>
      <c r="U135" s="61"/>
      <c r="V135" s="62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  <c r="CC135" s="63"/>
      <c r="CD135" s="63"/>
      <c r="CE135" s="63"/>
      <c r="CF135" s="63"/>
      <c r="CG135" s="63"/>
      <c r="CH135" s="63"/>
      <c r="CI135" s="63"/>
      <c r="CJ135" s="63"/>
      <c r="CK135" s="63"/>
      <c r="CL135" s="63"/>
      <c r="CM135" s="63"/>
      <c r="CN135" s="63"/>
      <c r="CO135" s="63"/>
      <c r="CP135" s="63"/>
      <c r="CQ135" s="63"/>
      <c r="CR135" s="63"/>
      <c r="CS135" s="63"/>
      <c r="CT135" s="63"/>
      <c r="CU135" s="63"/>
      <c r="CV135" s="63"/>
      <c r="CW135" s="63"/>
      <c r="CX135" s="63"/>
      <c r="CY135" s="63"/>
      <c r="CZ135" s="63"/>
      <c r="DA135" s="63"/>
      <c r="DB135" s="63"/>
      <c r="DC135" s="63"/>
      <c r="DD135" s="63"/>
      <c r="DE135" s="63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P135" s="63"/>
      <c r="DQ135" s="63"/>
      <c r="DR135" s="63"/>
      <c r="DS135" s="63"/>
      <c r="DT135" s="63"/>
      <c r="DU135" s="63"/>
      <c r="DV135" s="63"/>
      <c r="DW135" s="63"/>
      <c r="DX135" s="63"/>
      <c r="DY135" s="63"/>
      <c r="DZ135" s="63"/>
      <c r="EA135" s="63"/>
      <c r="EB135" s="63"/>
      <c r="EC135" s="63"/>
      <c r="ED135" s="63"/>
    </row>
    <row r="136" spans="1:134" ht="15" customHeight="1">
      <c r="A136" s="120" t="s">
        <v>131</v>
      </c>
      <c r="B136" s="121" t="s">
        <v>132</v>
      </c>
      <c r="C136" s="124"/>
      <c r="D136" s="112"/>
      <c r="E136" s="112"/>
      <c r="F136" s="113"/>
      <c r="G136" s="218"/>
      <c r="H136" s="60"/>
      <c r="I136" s="61"/>
      <c r="J136" s="62"/>
      <c r="K136" s="60"/>
      <c r="L136" s="61"/>
      <c r="M136" s="62"/>
      <c r="N136" s="60"/>
      <c r="O136" s="61"/>
      <c r="P136" s="62"/>
      <c r="Q136" s="60"/>
      <c r="R136" s="61"/>
      <c r="S136" s="62"/>
      <c r="T136" s="60"/>
      <c r="U136" s="61"/>
      <c r="V136" s="62"/>
    </row>
    <row r="137" spans="1:134" s="12" customFormat="1" ht="15" customHeight="1">
      <c r="A137" s="97" t="s">
        <v>319</v>
      </c>
      <c r="B137" s="6" t="s">
        <v>136</v>
      </c>
      <c r="C137" s="10"/>
      <c r="D137" s="151">
        <f>'NW Fire'!D137+'main adjacent ONLY'!D137+'bond work'!D137</f>
        <v>0</v>
      </c>
      <c r="E137" s="190"/>
      <c r="F137" s="152">
        <f>'NW Fire'!F137+'main adjacent ONLY'!F137+'bond work'!F137</f>
        <v>0</v>
      </c>
      <c r="G137" s="218"/>
      <c r="H137" s="71"/>
      <c r="I137" s="61"/>
      <c r="J137" s="62"/>
      <c r="K137" s="60"/>
      <c r="L137" s="61"/>
      <c r="M137" s="62"/>
      <c r="N137" s="60"/>
      <c r="O137" s="61"/>
      <c r="P137" s="62"/>
      <c r="Q137" s="60"/>
      <c r="R137" s="61"/>
      <c r="S137" s="62"/>
      <c r="T137" s="60"/>
      <c r="U137" s="61"/>
      <c r="V137" s="62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64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</row>
    <row r="138" spans="1:134" s="12" customFormat="1" ht="15" customHeight="1">
      <c r="A138" s="97" t="s">
        <v>311</v>
      </c>
      <c r="B138" s="6" t="s">
        <v>137</v>
      </c>
      <c r="C138" s="4"/>
      <c r="D138" s="153">
        <f>'NW Fire'!D138+'main adjacent ONLY'!D138+'bond work'!D138</f>
        <v>0</v>
      </c>
      <c r="E138" s="191"/>
      <c r="F138" s="154">
        <f>'NW Fire'!F138+'main adjacent ONLY'!F138+'bond work'!F138</f>
        <v>0</v>
      </c>
      <c r="G138" s="218"/>
      <c r="H138" s="71"/>
      <c r="I138" s="61"/>
      <c r="J138" s="62"/>
      <c r="K138" s="60"/>
      <c r="L138" s="61"/>
      <c r="M138" s="62"/>
      <c r="N138" s="60"/>
      <c r="O138" s="61"/>
      <c r="P138" s="62"/>
      <c r="Q138" s="60"/>
      <c r="R138" s="61"/>
      <c r="S138" s="62"/>
      <c r="T138" s="60"/>
      <c r="U138" s="61"/>
      <c r="V138" s="62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64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</row>
    <row r="139" spans="1:134" s="12" customFormat="1">
      <c r="A139" s="97" t="s">
        <v>310</v>
      </c>
      <c r="B139" s="6" t="s">
        <v>135</v>
      </c>
      <c r="C139" s="4"/>
      <c r="D139" s="153">
        <f>'NW Fire'!D139+'main adjacent ONLY'!D139+'bond work'!D139</f>
        <v>0</v>
      </c>
      <c r="E139" s="191"/>
      <c r="F139" s="154">
        <f>'NW Fire'!F139+'main adjacent ONLY'!F139+'bond work'!F139</f>
        <v>0</v>
      </c>
      <c r="G139" s="221"/>
      <c r="H139" s="47"/>
      <c r="I139" s="48"/>
      <c r="J139" s="48"/>
      <c r="K139" s="47"/>
      <c r="L139" s="48"/>
      <c r="M139" s="48"/>
      <c r="N139" s="47"/>
      <c r="O139" s="48"/>
      <c r="P139" s="48"/>
      <c r="Q139" s="47"/>
      <c r="R139" s="48"/>
      <c r="S139" s="48"/>
      <c r="T139" s="47"/>
      <c r="U139" s="48"/>
      <c r="V139" s="48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64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</row>
    <row r="140" spans="1:134" s="12" customFormat="1" ht="15" customHeight="1" thickBot="1">
      <c r="A140" s="102" t="s">
        <v>309</v>
      </c>
      <c r="B140" s="9" t="s">
        <v>134</v>
      </c>
      <c r="C140" s="91"/>
      <c r="D140" s="147">
        <f>'NW Fire'!D140+'main adjacent ONLY'!D140+'bond work'!D140</f>
        <v>0</v>
      </c>
      <c r="E140" s="188"/>
      <c r="F140" s="148">
        <f>'NW Fire'!F140+'main adjacent ONLY'!F140+'bond work'!F140</f>
        <v>0</v>
      </c>
      <c r="G140" s="218"/>
      <c r="H140" s="60"/>
      <c r="I140" s="61"/>
      <c r="J140" s="62"/>
      <c r="K140" s="60"/>
      <c r="L140" s="61"/>
      <c r="M140" s="62"/>
      <c r="N140" s="60"/>
      <c r="O140" s="61"/>
      <c r="P140" s="62"/>
      <c r="Q140" s="60"/>
      <c r="R140" s="61"/>
      <c r="S140" s="62"/>
      <c r="T140" s="60"/>
      <c r="U140" s="61"/>
      <c r="V140" s="62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64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</row>
    <row r="141" spans="1:134" s="5" customFormat="1" ht="15" customHeight="1" thickBot="1">
      <c r="A141" s="220" t="str">
        <f>IFERROR((#REF!+D141+E141+F141)/#REF!,"")</f>
        <v/>
      </c>
      <c r="B141" s="8" t="s">
        <v>139</v>
      </c>
      <c r="C141" s="88"/>
      <c r="D141" s="34">
        <f>SUM(D137:D140)</f>
        <v>0</v>
      </c>
      <c r="E141" s="34">
        <f>SUM(E137:E140)</f>
        <v>0</v>
      </c>
      <c r="F141" s="232">
        <f>SUM(F137:F140)</f>
        <v>0</v>
      </c>
      <c r="G141" s="218"/>
      <c r="H141" s="60"/>
      <c r="I141" s="61"/>
      <c r="J141" s="62"/>
      <c r="K141" s="60"/>
      <c r="L141" s="61"/>
      <c r="M141" s="62"/>
      <c r="N141" s="60"/>
      <c r="O141" s="61"/>
      <c r="P141" s="62"/>
      <c r="Q141" s="60"/>
      <c r="R141" s="61"/>
      <c r="S141" s="62"/>
      <c r="T141" s="60"/>
      <c r="U141" s="61"/>
      <c r="V141" s="62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3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3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</row>
    <row r="142" spans="1:134" ht="15" customHeight="1">
      <c r="A142" s="120" t="s">
        <v>140</v>
      </c>
      <c r="B142" s="121" t="s">
        <v>141</v>
      </c>
      <c r="C142" s="124"/>
      <c r="D142" s="112"/>
      <c r="E142" s="112"/>
      <c r="F142" s="113"/>
      <c r="G142" s="218"/>
      <c r="H142" s="60"/>
      <c r="I142" s="61"/>
      <c r="J142" s="62"/>
      <c r="K142" s="60"/>
      <c r="L142" s="61"/>
      <c r="M142" s="62"/>
      <c r="N142" s="60"/>
      <c r="O142" s="61"/>
      <c r="P142" s="62"/>
      <c r="Q142" s="60"/>
      <c r="R142" s="61"/>
      <c r="S142" s="62"/>
      <c r="T142" s="60"/>
      <c r="U142" s="61"/>
      <c r="V142" s="62"/>
    </row>
    <row r="143" spans="1:134" s="12" customFormat="1" ht="15" customHeight="1">
      <c r="A143" s="97" t="s">
        <v>318</v>
      </c>
      <c r="B143" s="6" t="s">
        <v>144</v>
      </c>
      <c r="C143" s="10"/>
      <c r="D143" s="151">
        <f>'NW Fire'!D143+'main adjacent ONLY'!D143+'bond work'!D143</f>
        <v>0</v>
      </c>
      <c r="E143" s="190"/>
      <c r="F143" s="152">
        <f>'NW Fire'!F143+'main adjacent ONLY'!F143+'bond work'!F143</f>
        <v>0</v>
      </c>
      <c r="G143" s="218"/>
      <c r="H143" s="60"/>
      <c r="I143" s="61"/>
      <c r="J143" s="62"/>
      <c r="K143" s="60"/>
      <c r="L143" s="61"/>
      <c r="M143" s="62"/>
      <c r="N143" s="60"/>
      <c r="O143" s="61"/>
      <c r="P143" s="62"/>
      <c r="Q143" s="60"/>
      <c r="R143" s="61"/>
      <c r="S143" s="62"/>
      <c r="T143" s="60"/>
      <c r="U143" s="61"/>
      <c r="V143" s="62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64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</row>
    <row r="144" spans="1:134" s="12" customFormat="1" ht="15" customHeight="1">
      <c r="A144" s="97" t="s">
        <v>316</v>
      </c>
      <c r="B144" s="6" t="s">
        <v>142</v>
      </c>
      <c r="C144" s="4"/>
      <c r="D144" s="153">
        <f>'NW Fire'!D144+'main adjacent ONLY'!D144+'bond work'!D144</f>
        <v>0</v>
      </c>
      <c r="E144" s="191"/>
      <c r="F144" s="154">
        <f>'NW Fire'!F144+'main adjacent ONLY'!F144+'bond work'!F144</f>
        <v>0</v>
      </c>
      <c r="G144" s="218"/>
      <c r="H144" s="60"/>
      <c r="I144" s="61"/>
      <c r="J144" s="62"/>
      <c r="K144" s="60"/>
      <c r="L144" s="61"/>
      <c r="M144" s="62"/>
      <c r="N144" s="60"/>
      <c r="O144" s="61"/>
      <c r="P144" s="62"/>
      <c r="Q144" s="60"/>
      <c r="R144" s="61"/>
      <c r="S144" s="62"/>
      <c r="T144" s="60"/>
      <c r="U144" s="61"/>
      <c r="V144" s="62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64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</row>
    <row r="145" spans="1:134" s="16" customFormat="1" ht="13.5" thickBot="1">
      <c r="A145" s="102" t="s">
        <v>317</v>
      </c>
      <c r="B145" s="9" t="s">
        <v>143</v>
      </c>
      <c r="C145" s="91"/>
      <c r="D145" s="147">
        <f>'NW Fire'!D145+'main adjacent ONLY'!D145+'bond work'!D145</f>
        <v>0</v>
      </c>
      <c r="E145" s="188"/>
      <c r="F145" s="148">
        <f>'NW Fire'!F145+'main adjacent ONLY'!F145+'bond work'!F145</f>
        <v>0</v>
      </c>
      <c r="G145" s="221"/>
      <c r="H145" s="47"/>
      <c r="I145" s="48"/>
      <c r="J145" s="48"/>
      <c r="K145" s="47"/>
      <c r="L145" s="48"/>
      <c r="M145" s="48"/>
      <c r="N145" s="47"/>
      <c r="O145" s="48"/>
      <c r="P145" s="48"/>
      <c r="Q145" s="47"/>
      <c r="R145" s="48"/>
      <c r="S145" s="48"/>
      <c r="T145" s="47"/>
      <c r="U145" s="48"/>
      <c r="V145" s="48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67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</row>
    <row r="146" spans="1:134" s="5" customFormat="1" ht="15" customHeight="1" thickBot="1">
      <c r="A146" s="220" t="str">
        <f>IFERROR((#REF!+D146+E146+F146)/#REF!,"")</f>
        <v/>
      </c>
      <c r="B146" s="8" t="s">
        <v>145</v>
      </c>
      <c r="C146" s="83"/>
      <c r="D146" s="34">
        <f>SUM(D143:D145)</f>
        <v>0</v>
      </c>
      <c r="E146" s="34">
        <f>SUM(E143:E145)</f>
        <v>0</v>
      </c>
      <c r="F146" s="232">
        <f>SUM(F143:F145)</f>
        <v>0</v>
      </c>
      <c r="G146" s="218"/>
      <c r="H146" s="60"/>
      <c r="I146" s="61"/>
      <c r="J146" s="62"/>
      <c r="K146" s="60"/>
      <c r="L146" s="61"/>
      <c r="M146" s="62"/>
      <c r="N146" s="60"/>
      <c r="O146" s="61"/>
      <c r="P146" s="62"/>
      <c r="Q146" s="60"/>
      <c r="R146" s="61"/>
      <c r="S146" s="62"/>
      <c r="T146" s="60"/>
      <c r="U146" s="61"/>
      <c r="V146" s="62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A146" s="63"/>
      <c r="DB146" s="63"/>
      <c r="DC146" s="63"/>
      <c r="DD146" s="63"/>
      <c r="DE146" s="63"/>
      <c r="DF146" s="63"/>
      <c r="DG146" s="63"/>
      <c r="DH146" s="63"/>
      <c r="DI146" s="63"/>
      <c r="DJ146" s="63"/>
      <c r="DK146" s="63"/>
      <c r="DL146" s="63"/>
      <c r="DM146" s="63"/>
      <c r="DN146" s="63"/>
      <c r="DO146" s="63"/>
      <c r="DP146" s="63"/>
      <c r="DQ146" s="63"/>
      <c r="DR146" s="63"/>
      <c r="DS146" s="63"/>
      <c r="DT146" s="63"/>
      <c r="DU146" s="63"/>
      <c r="DV146" s="63"/>
      <c r="DW146" s="63"/>
      <c r="DX146" s="63"/>
      <c r="DY146" s="63"/>
      <c r="DZ146" s="63"/>
      <c r="EA146" s="63"/>
      <c r="EB146" s="63"/>
      <c r="EC146" s="63"/>
      <c r="ED146" s="63"/>
    </row>
    <row r="147" spans="1:134" ht="15" customHeight="1">
      <c r="A147" s="127" t="s">
        <v>320</v>
      </c>
      <c r="B147" s="128" t="s">
        <v>321</v>
      </c>
      <c r="C147" s="124"/>
      <c r="D147" s="112"/>
      <c r="E147" s="112"/>
      <c r="F147" s="113"/>
      <c r="G147" s="218"/>
      <c r="H147" s="60"/>
      <c r="I147" s="61"/>
      <c r="J147" s="62"/>
      <c r="K147" s="60"/>
      <c r="L147" s="61"/>
      <c r="M147" s="62"/>
      <c r="N147" s="60"/>
      <c r="O147" s="61"/>
      <c r="P147" s="62"/>
      <c r="Q147" s="60"/>
      <c r="R147" s="61"/>
      <c r="S147" s="62"/>
      <c r="T147" s="60"/>
      <c r="U147" s="61"/>
      <c r="V147" s="62"/>
    </row>
    <row r="148" spans="1:134" ht="15" customHeight="1" thickBot="1">
      <c r="A148" s="102" t="s">
        <v>322</v>
      </c>
      <c r="B148" s="9" t="s">
        <v>148</v>
      </c>
      <c r="C148" s="91"/>
      <c r="D148" s="147">
        <f>'NW Fire'!D148+'main adjacent ONLY'!D148+'bond work'!D148</f>
        <v>119752</v>
      </c>
      <c r="E148" s="188"/>
      <c r="F148" s="148">
        <f>'NW Fire'!F148+'main adjacent ONLY'!F148+'bond work'!F148</f>
        <v>0</v>
      </c>
      <c r="G148" s="218"/>
      <c r="H148" s="60"/>
      <c r="I148" s="61"/>
      <c r="J148" s="62"/>
      <c r="K148" s="60"/>
      <c r="L148" s="61"/>
      <c r="M148" s="62"/>
      <c r="N148" s="60"/>
      <c r="O148" s="61"/>
      <c r="P148" s="62"/>
      <c r="Q148" s="60"/>
      <c r="R148" s="61"/>
      <c r="S148" s="62"/>
      <c r="T148" s="60"/>
      <c r="U148" s="61"/>
      <c r="V148" s="62"/>
    </row>
    <row r="149" spans="1:134" ht="15" customHeight="1" thickBot="1">
      <c r="A149" s="220" t="str">
        <f>IFERROR((#REF!+D149+E149+F149)/#REF!,"")</f>
        <v/>
      </c>
      <c r="B149" s="87" t="s">
        <v>323</v>
      </c>
      <c r="C149" s="88"/>
      <c r="D149" s="34">
        <f>SUM(D148:D148)</f>
        <v>119752</v>
      </c>
      <c r="E149" s="34">
        <f>SUM(E148:E148)</f>
        <v>0</v>
      </c>
      <c r="F149" s="232">
        <f>SUM(F148:F148)</f>
        <v>0</v>
      </c>
      <c r="G149" s="218"/>
      <c r="H149" s="60"/>
      <c r="I149" s="61"/>
      <c r="J149" s="62"/>
      <c r="K149" s="60"/>
      <c r="L149" s="61"/>
      <c r="M149" s="62"/>
      <c r="N149" s="60"/>
      <c r="O149" s="61"/>
      <c r="P149" s="62"/>
      <c r="Q149" s="60"/>
      <c r="R149" s="61"/>
      <c r="S149" s="62"/>
      <c r="T149" s="60"/>
      <c r="U149" s="61"/>
      <c r="V149" s="62"/>
    </row>
    <row r="150" spans="1:134" ht="15" customHeight="1">
      <c r="A150" s="127" t="s">
        <v>324</v>
      </c>
      <c r="B150" s="128" t="s">
        <v>325</v>
      </c>
      <c r="C150" s="124"/>
      <c r="D150" s="112"/>
      <c r="E150" s="112"/>
      <c r="F150" s="113"/>
      <c r="G150" s="218"/>
      <c r="H150" s="60"/>
      <c r="I150" s="61"/>
      <c r="J150" s="62"/>
      <c r="K150" s="60"/>
      <c r="L150" s="61"/>
      <c r="M150" s="62"/>
      <c r="N150" s="60"/>
      <c r="O150" s="61"/>
      <c r="P150" s="62"/>
      <c r="Q150" s="60"/>
      <c r="R150" s="61"/>
      <c r="S150" s="62"/>
      <c r="T150" s="60"/>
      <c r="U150" s="61"/>
      <c r="V150" s="62"/>
    </row>
    <row r="151" spans="1:134" ht="15" customHeight="1">
      <c r="A151" s="97" t="s">
        <v>329</v>
      </c>
      <c r="B151" s="89" t="s">
        <v>327</v>
      </c>
      <c r="C151" s="4"/>
      <c r="D151" s="153">
        <f>'NW Fire'!D151+'main adjacent ONLY'!D151+'bond work'!D151</f>
        <v>507000</v>
      </c>
      <c r="E151" s="191"/>
      <c r="F151" s="154">
        <f>'NW Fire'!F151+'main adjacent ONLY'!F151+'bond work'!F151</f>
        <v>0</v>
      </c>
      <c r="G151" s="218"/>
      <c r="H151" s="60"/>
      <c r="I151" s="61"/>
      <c r="J151" s="62"/>
      <c r="K151" s="60"/>
      <c r="L151" s="61"/>
      <c r="M151" s="62"/>
      <c r="N151" s="60"/>
      <c r="O151" s="61"/>
      <c r="P151" s="62"/>
      <c r="Q151" s="60"/>
      <c r="R151" s="61"/>
      <c r="S151" s="62"/>
      <c r="T151" s="60"/>
      <c r="U151" s="61"/>
      <c r="V151" s="62"/>
    </row>
    <row r="152" spans="1:134" ht="15" customHeight="1">
      <c r="A152" s="101" t="s">
        <v>330</v>
      </c>
      <c r="B152" s="92" t="s">
        <v>328</v>
      </c>
      <c r="C152" s="4"/>
      <c r="D152" s="155">
        <f>'NW Fire'!D152+'main adjacent ONLY'!D152+'bond work'!D152</f>
        <v>0</v>
      </c>
      <c r="E152" s="192"/>
      <c r="F152" s="156">
        <f>'NW Fire'!F152+'main adjacent ONLY'!F152+'bond work'!F152</f>
        <v>0</v>
      </c>
      <c r="G152" s="218"/>
      <c r="H152" s="60"/>
      <c r="I152" s="61"/>
      <c r="J152" s="62"/>
      <c r="K152" s="60"/>
      <c r="L152" s="61"/>
      <c r="M152" s="62"/>
      <c r="N152" s="60"/>
      <c r="O152" s="61"/>
      <c r="P152" s="62"/>
      <c r="Q152" s="60"/>
      <c r="R152" s="61"/>
      <c r="S152" s="62"/>
      <c r="T152" s="60"/>
      <c r="U152" s="61"/>
      <c r="V152" s="62"/>
    </row>
    <row r="153" spans="1:134" ht="15" customHeight="1">
      <c r="A153" s="97" t="s">
        <v>335</v>
      </c>
      <c r="B153" s="89" t="s">
        <v>336</v>
      </c>
      <c r="C153" s="4"/>
      <c r="D153" s="153">
        <f>'NW Fire'!D153+'main adjacent ONLY'!D153+'bond work'!D153</f>
        <v>0</v>
      </c>
      <c r="E153" s="191"/>
      <c r="F153" s="154">
        <f>'NW Fire'!F153+'main adjacent ONLY'!F153+'bond work'!F153</f>
        <v>0</v>
      </c>
      <c r="G153" s="218"/>
      <c r="H153" s="60"/>
      <c r="I153" s="61"/>
      <c r="J153" s="62"/>
      <c r="K153" s="60"/>
      <c r="L153" s="61"/>
      <c r="M153" s="62"/>
      <c r="N153" s="60"/>
      <c r="O153" s="61"/>
      <c r="P153" s="62"/>
      <c r="Q153" s="60"/>
      <c r="R153" s="61"/>
      <c r="S153" s="62"/>
      <c r="T153" s="60"/>
      <c r="U153" s="61"/>
      <c r="V153" s="62"/>
    </row>
    <row r="154" spans="1:134" ht="15" customHeight="1">
      <c r="A154" s="97" t="s">
        <v>337</v>
      </c>
      <c r="B154" s="89" t="s">
        <v>338</v>
      </c>
      <c r="C154" s="4"/>
      <c r="D154" s="153">
        <f>'NW Fire'!D154+'main adjacent ONLY'!D154+'bond work'!D154</f>
        <v>0</v>
      </c>
      <c r="E154" s="191"/>
      <c r="F154" s="154">
        <f>'NW Fire'!F154+'main adjacent ONLY'!F154+'bond work'!F154</f>
        <v>0</v>
      </c>
      <c r="G154" s="218"/>
      <c r="H154" s="60"/>
      <c r="I154" s="61"/>
      <c r="J154" s="62"/>
      <c r="K154" s="60"/>
      <c r="L154" s="61"/>
      <c r="M154" s="62"/>
      <c r="N154" s="60"/>
      <c r="O154" s="61"/>
      <c r="P154" s="62"/>
      <c r="Q154" s="60"/>
      <c r="R154" s="61"/>
      <c r="S154" s="62"/>
      <c r="T154" s="60"/>
      <c r="U154" s="61"/>
      <c r="V154" s="62"/>
    </row>
    <row r="155" spans="1:134" ht="15" customHeight="1">
      <c r="A155" s="101" t="s">
        <v>331</v>
      </c>
      <c r="B155" s="92" t="s">
        <v>332</v>
      </c>
      <c r="C155" s="4"/>
      <c r="D155" s="155">
        <f>'NW Fire'!D155+'main adjacent ONLY'!D155+'bond work'!D155</f>
        <v>0</v>
      </c>
      <c r="E155" s="192"/>
      <c r="F155" s="156">
        <f>'NW Fire'!F155+'main adjacent ONLY'!F155+'bond work'!F155</f>
        <v>0</v>
      </c>
      <c r="G155" s="218"/>
      <c r="H155" s="60"/>
      <c r="I155" s="61"/>
      <c r="J155" s="62"/>
      <c r="K155" s="60"/>
      <c r="L155" s="61"/>
      <c r="M155" s="62"/>
      <c r="N155" s="60"/>
      <c r="O155" s="61"/>
      <c r="P155" s="62"/>
      <c r="Q155" s="60"/>
      <c r="R155" s="61"/>
      <c r="S155" s="62"/>
      <c r="T155" s="60"/>
      <c r="U155" s="61"/>
      <c r="V155" s="62"/>
    </row>
    <row r="156" spans="1:134" ht="15" customHeight="1" thickBot="1">
      <c r="A156" s="102" t="s">
        <v>326</v>
      </c>
      <c r="B156" s="84" t="s">
        <v>149</v>
      </c>
      <c r="C156" s="91"/>
      <c r="D156" s="147">
        <f>'NW Fire'!D156+'main adjacent ONLY'!D156+'bond work'!D156</f>
        <v>0</v>
      </c>
      <c r="E156" s="188"/>
      <c r="F156" s="148">
        <f>'NW Fire'!F156+'main adjacent ONLY'!F156+'bond work'!F156</f>
        <v>0</v>
      </c>
      <c r="G156" s="218"/>
      <c r="H156" s="60"/>
      <c r="I156" s="61"/>
      <c r="J156" s="62"/>
      <c r="K156" s="60"/>
      <c r="L156" s="61"/>
      <c r="M156" s="62"/>
      <c r="N156" s="60"/>
      <c r="O156" s="61"/>
      <c r="P156" s="62"/>
      <c r="Q156" s="60"/>
      <c r="R156" s="61"/>
      <c r="S156" s="62"/>
      <c r="T156" s="60"/>
      <c r="U156" s="61"/>
      <c r="V156" s="62"/>
    </row>
    <row r="157" spans="1:134" ht="15" customHeight="1" thickBot="1">
      <c r="A157" s="219" t="str">
        <f>IFERROR((#REF!+D157+E157+F157)/#REF!,"")</f>
        <v/>
      </c>
      <c r="B157" s="90" t="s">
        <v>333</v>
      </c>
      <c r="C157" s="86"/>
      <c r="D157" s="85">
        <f>SUM(D151:D156)</f>
        <v>507000</v>
      </c>
      <c r="E157" s="85">
        <f>SUM(E151:E156)</f>
        <v>0</v>
      </c>
      <c r="F157" s="234">
        <f>SUM(F151:F156)</f>
        <v>0</v>
      </c>
      <c r="G157" s="218"/>
      <c r="H157" s="60"/>
      <c r="I157" s="61"/>
      <c r="J157" s="62"/>
      <c r="K157" s="60"/>
      <c r="L157" s="61"/>
      <c r="M157" s="62"/>
      <c r="N157" s="60"/>
      <c r="O157" s="61"/>
      <c r="P157" s="62"/>
      <c r="Q157" s="60"/>
      <c r="R157" s="61"/>
      <c r="S157" s="62"/>
      <c r="T157" s="60"/>
      <c r="U157" s="61"/>
      <c r="V157" s="62"/>
    </row>
    <row r="158" spans="1:134" ht="15" customHeight="1">
      <c r="A158" s="129" t="s">
        <v>205</v>
      </c>
      <c r="B158" s="121" t="s">
        <v>146</v>
      </c>
      <c r="C158" s="124"/>
      <c r="D158" s="112"/>
      <c r="E158" s="112"/>
      <c r="F158" s="113"/>
      <c r="G158" s="218"/>
      <c r="H158" s="60"/>
      <c r="I158" s="61"/>
      <c r="J158" s="62"/>
      <c r="K158" s="60"/>
      <c r="L158" s="61"/>
      <c r="M158" s="62"/>
      <c r="N158" s="60"/>
      <c r="O158" s="61"/>
      <c r="P158" s="62"/>
      <c r="Q158" s="60"/>
      <c r="R158" s="61"/>
      <c r="S158" s="62"/>
      <c r="T158" s="60"/>
      <c r="U158" s="61"/>
      <c r="V158" s="62"/>
    </row>
    <row r="159" spans="1:134" s="12" customFormat="1" ht="15" customHeight="1">
      <c r="A159" s="97" t="s">
        <v>334</v>
      </c>
      <c r="B159" s="6" t="s">
        <v>147</v>
      </c>
      <c r="C159" s="4"/>
      <c r="D159" s="153">
        <f>'NW Fire'!D159+'main adjacent ONLY'!D159+'bond work'!D159</f>
        <v>0</v>
      </c>
      <c r="E159" s="191"/>
      <c r="F159" s="154">
        <f>'NW Fire'!F159+'main adjacent ONLY'!F159+'bond work'!F159</f>
        <v>0</v>
      </c>
      <c r="G159" s="218"/>
      <c r="H159" s="60"/>
      <c r="I159" s="61"/>
      <c r="J159" s="62"/>
      <c r="K159" s="60"/>
      <c r="L159" s="61"/>
      <c r="M159" s="62"/>
      <c r="N159" s="60"/>
      <c r="O159" s="61"/>
      <c r="P159" s="62"/>
      <c r="Q159" s="60"/>
      <c r="R159" s="61"/>
      <c r="S159" s="62"/>
      <c r="T159" s="60"/>
      <c r="U159" s="61"/>
      <c r="V159" s="62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64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</row>
    <row r="160" spans="1:134" s="12" customFormat="1" ht="15" customHeight="1">
      <c r="A160" s="97" t="s">
        <v>341</v>
      </c>
      <c r="B160" s="89" t="s">
        <v>339</v>
      </c>
      <c r="C160" s="10"/>
      <c r="D160" s="151">
        <f>'NW Fire'!D160+'main adjacent ONLY'!D160+'bond work'!D160</f>
        <v>0</v>
      </c>
      <c r="E160" s="190"/>
      <c r="F160" s="152">
        <f>'NW Fire'!F160+'main adjacent ONLY'!F160+'bond work'!F160</f>
        <v>0</v>
      </c>
      <c r="G160" s="218"/>
      <c r="H160" s="60"/>
      <c r="I160" s="61"/>
      <c r="J160" s="62"/>
      <c r="K160" s="60"/>
      <c r="L160" s="61"/>
      <c r="M160" s="62"/>
      <c r="N160" s="60"/>
      <c r="O160" s="61"/>
      <c r="P160" s="62"/>
      <c r="Q160" s="60"/>
      <c r="R160" s="61"/>
      <c r="S160" s="62"/>
      <c r="T160" s="60"/>
      <c r="U160" s="61"/>
      <c r="V160" s="62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64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</row>
    <row r="161" spans="1:134" s="12" customFormat="1">
      <c r="A161" s="97" t="s">
        <v>342</v>
      </c>
      <c r="B161" s="89" t="s">
        <v>340</v>
      </c>
      <c r="C161" s="10"/>
      <c r="D161" s="151">
        <f>'NW Fire'!D161+'main adjacent ONLY'!D161+'bond work'!D161</f>
        <v>0</v>
      </c>
      <c r="E161" s="190"/>
      <c r="F161" s="152">
        <f>'NW Fire'!F161+'main adjacent ONLY'!F161+'bond work'!F161</f>
        <v>0</v>
      </c>
      <c r="G161" s="221"/>
      <c r="H161" s="47"/>
      <c r="I161" s="48"/>
      <c r="J161" s="48"/>
      <c r="K161" s="47"/>
      <c r="L161" s="48"/>
      <c r="M161" s="48"/>
      <c r="N161" s="47"/>
      <c r="O161" s="48"/>
      <c r="P161" s="48"/>
      <c r="Q161" s="47"/>
      <c r="R161" s="48"/>
      <c r="S161" s="48"/>
      <c r="T161" s="47"/>
      <c r="U161" s="48"/>
      <c r="V161" s="48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64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</row>
    <row r="162" spans="1:134" s="12" customFormat="1">
      <c r="A162" s="97" t="s">
        <v>345</v>
      </c>
      <c r="B162" s="6" t="s">
        <v>153</v>
      </c>
      <c r="C162" s="10"/>
      <c r="D162" s="151">
        <f>'NW Fire'!D162+'main adjacent ONLY'!D162+'bond work'!D162</f>
        <v>0</v>
      </c>
      <c r="E162" s="190"/>
      <c r="F162" s="152">
        <f>'NW Fire'!F162+'main adjacent ONLY'!F162+'bond work'!F162</f>
        <v>0</v>
      </c>
      <c r="G162" s="221"/>
      <c r="H162" s="47"/>
      <c r="I162" s="48"/>
      <c r="J162" s="48"/>
      <c r="K162" s="47"/>
      <c r="L162" s="48"/>
      <c r="M162" s="48"/>
      <c r="N162" s="47"/>
      <c r="O162" s="48"/>
      <c r="P162" s="48"/>
      <c r="Q162" s="47"/>
      <c r="R162" s="48"/>
      <c r="S162" s="48"/>
      <c r="T162" s="47"/>
      <c r="U162" s="48"/>
      <c r="V162" s="48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64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</row>
    <row r="163" spans="1:134" s="12" customFormat="1">
      <c r="A163" s="97" t="s">
        <v>343</v>
      </c>
      <c r="B163" s="6" t="s">
        <v>151</v>
      </c>
      <c r="C163" s="10"/>
      <c r="D163" s="151">
        <f>'NW Fire'!D163+'main adjacent ONLY'!D163+'bond work'!D163</f>
        <v>1028347</v>
      </c>
      <c r="E163" s="190"/>
      <c r="F163" s="152">
        <f>'NW Fire'!F163+'main adjacent ONLY'!F163+'bond work'!F163</f>
        <v>0</v>
      </c>
      <c r="G163" s="221"/>
      <c r="H163" s="47"/>
      <c r="I163" s="48"/>
      <c r="J163" s="48"/>
      <c r="K163" s="47"/>
      <c r="L163" s="48"/>
      <c r="M163" s="48"/>
      <c r="N163" s="47"/>
      <c r="O163" s="48"/>
      <c r="P163" s="48"/>
      <c r="Q163" s="47"/>
      <c r="R163" s="48"/>
      <c r="S163" s="48"/>
      <c r="T163" s="47"/>
      <c r="U163" s="48"/>
      <c r="V163" s="48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64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</row>
    <row r="164" spans="1:134" s="16" customFormat="1" ht="13.5" thickBot="1">
      <c r="A164" s="102" t="s">
        <v>344</v>
      </c>
      <c r="B164" s="9" t="s">
        <v>152</v>
      </c>
      <c r="C164" s="100"/>
      <c r="D164" s="159">
        <f>'NW Fire'!D164+'main adjacent ONLY'!D164+'bond work'!D164</f>
        <v>0</v>
      </c>
      <c r="E164" s="194"/>
      <c r="F164" s="160">
        <f>'NW Fire'!F164+'main adjacent ONLY'!F164+'bond work'!F164</f>
        <v>0</v>
      </c>
      <c r="G164" s="221"/>
      <c r="H164" s="47"/>
      <c r="I164" s="48"/>
      <c r="J164" s="48"/>
      <c r="K164" s="47"/>
      <c r="L164" s="48"/>
      <c r="M164" s="48"/>
      <c r="N164" s="47"/>
      <c r="O164" s="48"/>
      <c r="P164" s="48"/>
      <c r="Q164" s="47"/>
      <c r="R164" s="48"/>
      <c r="S164" s="48"/>
      <c r="T164" s="47"/>
      <c r="U164" s="48"/>
      <c r="V164" s="48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67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  <c r="DQ164" s="68"/>
      <c r="DR164" s="68"/>
      <c r="DS164" s="68"/>
      <c r="DT164" s="68"/>
      <c r="DU164" s="68"/>
      <c r="DV164" s="68"/>
      <c r="DW164" s="68"/>
      <c r="DX164" s="68"/>
      <c r="DY164" s="68"/>
      <c r="DZ164" s="68"/>
      <c r="EA164" s="68"/>
      <c r="EB164" s="68"/>
      <c r="EC164" s="68"/>
      <c r="ED164" s="68"/>
    </row>
    <row r="165" spans="1:134" s="5" customFormat="1" ht="15" customHeight="1" thickBot="1">
      <c r="A165" s="219" t="str">
        <f>IFERROR((#REF!+D165+E165+F165)/#REF!,"")</f>
        <v/>
      </c>
      <c r="B165" s="90" t="s">
        <v>346</v>
      </c>
      <c r="C165" s="86"/>
      <c r="D165" s="85">
        <f>SUM(D159:D164)</f>
        <v>1028347</v>
      </c>
      <c r="E165" s="85">
        <f>SUM(E159:E164)</f>
        <v>0</v>
      </c>
      <c r="F165" s="234">
        <f>SUM(F159:F164)</f>
        <v>0</v>
      </c>
      <c r="G165" s="218"/>
      <c r="H165" s="60"/>
      <c r="I165" s="61"/>
      <c r="J165" s="62"/>
      <c r="K165" s="60"/>
      <c r="L165" s="61"/>
      <c r="M165" s="62"/>
      <c r="N165" s="60"/>
      <c r="O165" s="61"/>
      <c r="P165" s="62"/>
      <c r="Q165" s="60"/>
      <c r="R165" s="61"/>
      <c r="S165" s="62"/>
      <c r="T165" s="60"/>
      <c r="U165" s="61"/>
      <c r="V165" s="62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  <c r="CC165" s="63"/>
      <c r="CD165" s="63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3"/>
      <c r="CW165" s="63"/>
      <c r="CX165" s="63"/>
      <c r="CY165" s="63"/>
      <c r="CZ165" s="63"/>
      <c r="DA165" s="63"/>
      <c r="DB165" s="63"/>
      <c r="DC165" s="63"/>
      <c r="DD165" s="63"/>
      <c r="DE165" s="63"/>
      <c r="DF165" s="63"/>
      <c r="DG165" s="63"/>
      <c r="DH165" s="63"/>
      <c r="DI165" s="63"/>
      <c r="DJ165" s="63"/>
      <c r="DK165" s="63"/>
      <c r="DL165" s="63"/>
      <c r="DM165" s="63"/>
      <c r="DN165" s="63"/>
      <c r="DO165" s="63"/>
      <c r="DP165" s="63"/>
      <c r="DQ165" s="63"/>
      <c r="DR165" s="63"/>
      <c r="DS165" s="63"/>
      <c r="DT165" s="63"/>
      <c r="DU165" s="63"/>
      <c r="DV165" s="63"/>
      <c r="DW165" s="63"/>
      <c r="DX165" s="63"/>
      <c r="DY165" s="63"/>
      <c r="DZ165" s="63"/>
      <c r="EA165" s="63"/>
      <c r="EB165" s="63"/>
      <c r="EC165" s="63"/>
      <c r="ED165" s="63"/>
    </row>
    <row r="166" spans="1:134" ht="15" customHeight="1">
      <c r="A166" s="127" t="s">
        <v>347</v>
      </c>
      <c r="B166" s="128" t="s">
        <v>348</v>
      </c>
      <c r="C166" s="124"/>
      <c r="D166" s="112"/>
      <c r="E166" s="112"/>
      <c r="F166" s="113"/>
      <c r="G166" s="218"/>
      <c r="H166" s="60"/>
      <c r="I166" s="61"/>
      <c r="J166" s="62"/>
      <c r="K166" s="60"/>
      <c r="L166" s="61"/>
      <c r="M166" s="62"/>
      <c r="N166" s="60"/>
      <c r="O166" s="61"/>
      <c r="P166" s="62"/>
      <c r="Q166" s="60"/>
      <c r="R166" s="61"/>
      <c r="S166" s="62"/>
      <c r="T166" s="60"/>
      <c r="U166" s="61"/>
      <c r="V166" s="62"/>
    </row>
    <row r="167" spans="1:134" ht="15" customHeight="1" thickBot="1">
      <c r="A167" s="106" t="s">
        <v>349</v>
      </c>
      <c r="B167" s="7" t="s">
        <v>164</v>
      </c>
      <c r="C167" s="88"/>
      <c r="D167" s="133">
        <f>'NW Fire'!D167+'main adjacent ONLY'!D167+'bond work'!D167</f>
        <v>102921</v>
      </c>
      <c r="E167" s="181"/>
      <c r="F167" s="134">
        <f>'NW Fire'!F167+'main adjacent ONLY'!F167+'bond work'!F167</f>
        <v>0</v>
      </c>
      <c r="G167" s="218"/>
      <c r="H167" s="60"/>
      <c r="I167" s="61"/>
      <c r="J167" s="62"/>
      <c r="K167" s="60"/>
      <c r="L167" s="61"/>
      <c r="M167" s="62"/>
      <c r="N167" s="60"/>
      <c r="O167" s="61"/>
      <c r="P167" s="62"/>
      <c r="Q167" s="60"/>
      <c r="R167" s="61"/>
      <c r="S167" s="62"/>
      <c r="T167" s="60"/>
      <c r="U167" s="61"/>
      <c r="V167" s="62"/>
    </row>
    <row r="168" spans="1:134" ht="15" customHeight="1" thickBot="1">
      <c r="A168" s="220" t="str">
        <f>IFERROR((#REF!+D168+E168+F168)/#REF!,"")</f>
        <v/>
      </c>
      <c r="B168" s="105" t="s">
        <v>350</v>
      </c>
      <c r="C168" s="88"/>
      <c r="D168" s="35">
        <f>SUM(D167:D167)</f>
        <v>102921</v>
      </c>
      <c r="E168" s="35">
        <f>SUM(E167:E167)</f>
        <v>0</v>
      </c>
      <c r="F168" s="231">
        <f>SUM(F167:F167)</f>
        <v>0</v>
      </c>
      <c r="G168" s="218"/>
      <c r="H168" s="60"/>
      <c r="I168" s="61"/>
      <c r="J168" s="62"/>
      <c r="K168" s="60"/>
      <c r="L168" s="61"/>
      <c r="M168" s="62"/>
      <c r="N168" s="60"/>
      <c r="O168" s="61"/>
      <c r="P168" s="62"/>
      <c r="Q168" s="60"/>
      <c r="R168" s="61"/>
      <c r="S168" s="62"/>
      <c r="T168" s="60"/>
      <c r="U168" s="61"/>
      <c r="V168" s="62"/>
    </row>
    <row r="169" spans="1:134" ht="15" customHeight="1">
      <c r="A169" s="129" t="s">
        <v>206</v>
      </c>
      <c r="B169" s="121" t="s">
        <v>154</v>
      </c>
      <c r="C169" s="124"/>
      <c r="D169" s="110"/>
      <c r="E169" s="110"/>
      <c r="F169" s="111"/>
      <c r="G169" s="218"/>
      <c r="H169" s="60"/>
      <c r="I169" s="61"/>
      <c r="J169" s="62"/>
      <c r="K169" s="72"/>
      <c r="L169" s="61"/>
      <c r="M169" s="62"/>
      <c r="N169" s="60"/>
      <c r="O169" s="61"/>
      <c r="P169" s="62"/>
      <c r="Q169" s="60"/>
      <c r="R169" s="61"/>
      <c r="S169" s="62"/>
      <c r="T169" s="60"/>
      <c r="U169" s="61"/>
      <c r="V169" s="62"/>
    </row>
    <row r="170" spans="1:134" ht="15" customHeight="1">
      <c r="A170" s="97" t="s">
        <v>354</v>
      </c>
      <c r="B170" s="6" t="s">
        <v>16</v>
      </c>
      <c r="C170" s="4"/>
      <c r="D170" s="135">
        <f>'NW Fire'!D170+'main adjacent ONLY'!D170+'bond work'!D170</f>
        <v>0</v>
      </c>
      <c r="E170" s="182"/>
      <c r="F170" s="136">
        <f>'NW Fire'!F170+'main adjacent ONLY'!F170+'bond work'!F170</f>
        <v>0</v>
      </c>
      <c r="G170" s="218"/>
      <c r="H170" s="60"/>
      <c r="I170" s="61"/>
      <c r="J170" s="62"/>
      <c r="K170" s="72"/>
      <c r="L170" s="61"/>
      <c r="M170" s="62"/>
      <c r="N170" s="60"/>
      <c r="O170" s="61"/>
      <c r="P170" s="62"/>
      <c r="Q170" s="60"/>
      <c r="R170" s="61"/>
      <c r="S170" s="62"/>
      <c r="T170" s="60"/>
      <c r="U170" s="61"/>
      <c r="V170" s="62"/>
    </row>
    <row r="171" spans="1:134" ht="15" customHeight="1">
      <c r="A171" s="97" t="s">
        <v>354</v>
      </c>
      <c r="B171" s="6" t="s">
        <v>155</v>
      </c>
      <c r="C171" s="4"/>
      <c r="D171" s="135">
        <f>'NW Fire'!D171+'main adjacent ONLY'!D171+'bond work'!D171</f>
        <v>1180368</v>
      </c>
      <c r="E171" s="182"/>
      <c r="F171" s="136">
        <f>'NW Fire'!F171+'main adjacent ONLY'!F171+'bond work'!F171</f>
        <v>0</v>
      </c>
      <c r="G171" s="218"/>
      <c r="H171" s="60"/>
      <c r="I171" s="61"/>
      <c r="J171" s="62"/>
      <c r="K171" s="60"/>
      <c r="L171" s="61"/>
      <c r="M171" s="62"/>
      <c r="N171" s="60"/>
      <c r="O171" s="61"/>
      <c r="P171" s="62"/>
      <c r="Q171" s="60"/>
      <c r="R171" s="61"/>
      <c r="S171" s="62"/>
      <c r="T171" s="60"/>
      <c r="U171" s="61"/>
      <c r="V171" s="62"/>
    </row>
    <row r="172" spans="1:134" ht="15" customHeight="1">
      <c r="A172" s="97" t="s">
        <v>363</v>
      </c>
      <c r="B172" s="6" t="s">
        <v>163</v>
      </c>
      <c r="C172" s="4"/>
      <c r="D172" s="135">
        <f>'NW Fire'!D172+'main adjacent ONLY'!D172+'bond work'!D172</f>
        <v>0</v>
      </c>
      <c r="E172" s="182"/>
      <c r="F172" s="136">
        <f>'NW Fire'!F172+'main adjacent ONLY'!F172+'bond work'!F172</f>
        <v>0</v>
      </c>
      <c r="G172" s="218"/>
      <c r="H172" s="60"/>
      <c r="I172" s="61"/>
      <c r="J172" s="62"/>
      <c r="K172" s="60"/>
      <c r="L172" s="61"/>
      <c r="M172" s="62"/>
      <c r="N172" s="60"/>
      <c r="O172" s="61"/>
      <c r="P172" s="62"/>
      <c r="Q172" s="60"/>
      <c r="R172" s="61"/>
      <c r="S172" s="62"/>
      <c r="T172" s="60"/>
      <c r="U172" s="61"/>
      <c r="V172" s="62"/>
    </row>
    <row r="173" spans="1:134" ht="15" customHeight="1" thickBot="1">
      <c r="A173" s="102" t="s">
        <v>362</v>
      </c>
      <c r="B173" s="9" t="s">
        <v>162</v>
      </c>
      <c r="C173" s="91"/>
      <c r="D173" s="133">
        <f>'NW Fire'!D173+'main adjacent ONLY'!D173+'bond work'!D173</f>
        <v>0</v>
      </c>
      <c r="E173" s="181"/>
      <c r="F173" s="134">
        <f>'NW Fire'!F173+'main adjacent ONLY'!F173+'bond work'!F173</f>
        <v>0</v>
      </c>
      <c r="G173" s="218"/>
      <c r="H173" s="60"/>
      <c r="I173" s="61"/>
      <c r="J173" s="62"/>
      <c r="K173" s="60"/>
      <c r="L173" s="61"/>
      <c r="M173" s="62"/>
      <c r="N173" s="60"/>
      <c r="O173" s="61"/>
      <c r="P173" s="62"/>
      <c r="Q173" s="60"/>
      <c r="R173" s="61"/>
      <c r="S173" s="62"/>
      <c r="T173" s="60"/>
      <c r="U173" s="61"/>
      <c r="V173" s="62"/>
    </row>
    <row r="174" spans="1:134" s="5" customFormat="1" ht="15" customHeight="1" thickBot="1">
      <c r="A174" s="220" t="str">
        <f>IFERROR((#REF!+D174+E174+F174)/#REF!,"")</f>
        <v/>
      </c>
      <c r="B174" s="90" t="s">
        <v>207</v>
      </c>
      <c r="C174" s="86"/>
      <c r="D174" s="85">
        <f>SUM(D170:D173)</f>
        <v>1180368</v>
      </c>
      <c r="E174" s="85">
        <f>SUM(E170:E173)</f>
        <v>0</v>
      </c>
      <c r="F174" s="234">
        <f>SUM(F170:F173)</f>
        <v>0</v>
      </c>
      <c r="G174" s="218"/>
      <c r="H174" s="60"/>
      <c r="I174" s="61"/>
      <c r="J174" s="62"/>
      <c r="K174" s="60"/>
      <c r="L174" s="61"/>
      <c r="M174" s="62"/>
      <c r="N174" s="60"/>
      <c r="O174" s="61"/>
      <c r="P174" s="62"/>
      <c r="Q174" s="60"/>
      <c r="R174" s="61"/>
      <c r="S174" s="62"/>
      <c r="T174" s="60"/>
      <c r="U174" s="61"/>
      <c r="V174" s="62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63"/>
      <c r="BN174" s="63"/>
      <c r="BO174" s="63"/>
      <c r="BP174" s="63"/>
      <c r="BQ174" s="63"/>
      <c r="BR174" s="63"/>
      <c r="BS174" s="63"/>
      <c r="BT174" s="63"/>
      <c r="BU174" s="63"/>
      <c r="BV174" s="63"/>
      <c r="BW174" s="63"/>
      <c r="BX174" s="63"/>
      <c r="BY174" s="63"/>
      <c r="BZ174" s="63"/>
      <c r="CA174" s="63"/>
      <c r="CB174" s="63"/>
      <c r="CC174" s="63"/>
      <c r="CD174" s="63"/>
      <c r="CE174" s="63"/>
      <c r="CF174" s="63"/>
      <c r="CG174" s="63"/>
      <c r="CH174" s="63"/>
      <c r="CI174" s="63"/>
      <c r="CJ174" s="63"/>
      <c r="CK174" s="63"/>
      <c r="CL174" s="63"/>
      <c r="CM174" s="63"/>
      <c r="CN174" s="63"/>
      <c r="CO174" s="63"/>
      <c r="CP174" s="63"/>
      <c r="CQ174" s="63"/>
      <c r="CR174" s="63"/>
      <c r="CS174" s="63"/>
      <c r="CT174" s="63"/>
      <c r="CU174" s="63"/>
      <c r="CV174" s="63"/>
      <c r="CW174" s="63"/>
      <c r="CX174" s="63"/>
      <c r="CY174" s="63"/>
      <c r="CZ174" s="63"/>
      <c r="DA174" s="63"/>
      <c r="DB174" s="63"/>
      <c r="DC174" s="63"/>
      <c r="DD174" s="63"/>
      <c r="DE174" s="63"/>
      <c r="DF174" s="63"/>
      <c r="DG174" s="63"/>
      <c r="DH174" s="63"/>
      <c r="DI174" s="63"/>
      <c r="DJ174" s="63"/>
      <c r="DK174" s="63"/>
      <c r="DL174" s="63"/>
      <c r="DM174" s="63"/>
      <c r="DN174" s="63"/>
      <c r="DO174" s="63"/>
      <c r="DP174" s="63"/>
      <c r="DQ174" s="63"/>
      <c r="DR174" s="63"/>
      <c r="DS174" s="63"/>
      <c r="DT174" s="63"/>
      <c r="DU174" s="63"/>
      <c r="DV174" s="63"/>
      <c r="DW174" s="63"/>
      <c r="DX174" s="63"/>
      <c r="DY174" s="63"/>
      <c r="DZ174" s="63"/>
      <c r="EA174" s="63"/>
      <c r="EB174" s="63"/>
      <c r="EC174" s="63"/>
      <c r="ED174" s="63"/>
    </row>
    <row r="175" spans="1:134" s="5" customFormat="1" ht="15" customHeight="1" thickBot="1">
      <c r="A175" s="127" t="s">
        <v>358</v>
      </c>
      <c r="B175" s="128" t="s">
        <v>359</v>
      </c>
      <c r="C175" s="124"/>
      <c r="D175" s="112"/>
      <c r="E175" s="112"/>
      <c r="F175" s="113"/>
      <c r="G175" s="218"/>
      <c r="H175" s="60"/>
      <c r="I175" s="61"/>
      <c r="J175" s="62"/>
      <c r="K175" s="60"/>
      <c r="L175" s="61"/>
      <c r="M175" s="62"/>
      <c r="N175" s="60"/>
      <c r="O175" s="61"/>
      <c r="P175" s="62"/>
      <c r="Q175" s="60"/>
      <c r="R175" s="61"/>
      <c r="S175" s="62"/>
      <c r="T175" s="60"/>
      <c r="U175" s="61"/>
      <c r="V175" s="62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63"/>
      <c r="BN175" s="63"/>
      <c r="BO175" s="63"/>
      <c r="BP175" s="63"/>
      <c r="BQ175" s="63"/>
      <c r="BR175" s="63"/>
      <c r="BS175" s="63"/>
      <c r="BT175" s="63"/>
      <c r="BU175" s="63"/>
      <c r="BV175" s="63"/>
      <c r="BW175" s="63"/>
      <c r="BX175" s="63"/>
      <c r="BY175" s="63"/>
      <c r="BZ175" s="63"/>
      <c r="CA175" s="63"/>
      <c r="CB175" s="63"/>
      <c r="CC175" s="63"/>
      <c r="CD175" s="63"/>
      <c r="CE175" s="63"/>
      <c r="CF175" s="63"/>
      <c r="CG175" s="63"/>
      <c r="CH175" s="63"/>
      <c r="CI175" s="63"/>
      <c r="CJ175" s="63"/>
      <c r="CK175" s="63"/>
      <c r="CL175" s="63"/>
      <c r="CM175" s="63"/>
      <c r="CN175" s="63"/>
      <c r="CO175" s="63"/>
      <c r="CP175" s="63"/>
      <c r="CQ175" s="63"/>
      <c r="CR175" s="63"/>
      <c r="CS175" s="63"/>
      <c r="CT175" s="63"/>
      <c r="CU175" s="63"/>
      <c r="CV175" s="63"/>
      <c r="CW175" s="63"/>
      <c r="CX175" s="63"/>
      <c r="CY175" s="63"/>
      <c r="CZ175" s="63"/>
      <c r="DA175" s="63"/>
      <c r="DB175" s="63"/>
      <c r="DC175" s="63"/>
      <c r="DD175" s="63"/>
      <c r="DE175" s="63"/>
      <c r="DF175" s="63"/>
      <c r="DG175" s="63"/>
      <c r="DH175" s="63"/>
      <c r="DI175" s="63"/>
      <c r="DJ175" s="63"/>
      <c r="DK175" s="63"/>
      <c r="DL175" s="63"/>
      <c r="DM175" s="63"/>
      <c r="DN175" s="63"/>
      <c r="DO175" s="63"/>
      <c r="DP175" s="63"/>
      <c r="DQ175" s="63"/>
      <c r="DR175" s="63"/>
      <c r="DS175" s="63"/>
      <c r="DT175" s="63"/>
      <c r="DU175" s="63"/>
      <c r="DV175" s="63"/>
      <c r="DW175" s="63"/>
      <c r="DX175" s="63"/>
      <c r="DY175" s="63"/>
      <c r="DZ175" s="63"/>
      <c r="EA175" s="63"/>
      <c r="EB175" s="63"/>
      <c r="EC175" s="63"/>
      <c r="ED175" s="63"/>
    </row>
    <row r="176" spans="1:134" s="5" customFormat="1" ht="15" customHeight="1" thickBot="1">
      <c r="A176" s="97" t="s">
        <v>355</v>
      </c>
      <c r="B176" s="6" t="s">
        <v>158</v>
      </c>
      <c r="C176" s="4"/>
      <c r="D176" s="135">
        <f>'NW Fire'!D176+'main adjacent ONLY'!D176+'bond work'!D176</f>
        <v>125245</v>
      </c>
      <c r="E176" s="182"/>
      <c r="F176" s="136">
        <f>'NW Fire'!F176+'main adjacent ONLY'!F176+'bond work'!F176</f>
        <v>0</v>
      </c>
      <c r="G176" s="218"/>
      <c r="H176" s="60"/>
      <c r="I176" s="61"/>
      <c r="J176" s="62"/>
      <c r="K176" s="60"/>
      <c r="L176" s="61"/>
      <c r="M176" s="62"/>
      <c r="N176" s="60"/>
      <c r="O176" s="61"/>
      <c r="P176" s="62"/>
      <c r="Q176" s="60"/>
      <c r="R176" s="61"/>
      <c r="S176" s="62"/>
      <c r="T176" s="60"/>
      <c r="U176" s="61"/>
      <c r="V176" s="62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63"/>
      <c r="BN176" s="63"/>
      <c r="BO176" s="63"/>
      <c r="BP176" s="63"/>
      <c r="BQ176" s="63"/>
      <c r="BR176" s="63"/>
      <c r="BS176" s="63"/>
      <c r="BT176" s="63"/>
      <c r="BU176" s="63"/>
      <c r="BV176" s="63"/>
      <c r="BW176" s="63"/>
      <c r="BX176" s="63"/>
      <c r="BY176" s="63"/>
      <c r="BZ176" s="63"/>
      <c r="CA176" s="63"/>
      <c r="CB176" s="63"/>
      <c r="CC176" s="63"/>
      <c r="CD176" s="63"/>
      <c r="CE176" s="63"/>
      <c r="CF176" s="63"/>
      <c r="CG176" s="63"/>
      <c r="CH176" s="63"/>
      <c r="CI176" s="63"/>
      <c r="CJ176" s="63"/>
      <c r="CK176" s="63"/>
      <c r="CL176" s="63"/>
      <c r="CM176" s="63"/>
      <c r="CN176" s="63"/>
      <c r="CO176" s="63"/>
      <c r="CP176" s="63"/>
      <c r="CQ176" s="63"/>
      <c r="CR176" s="63"/>
      <c r="CS176" s="63"/>
      <c r="CT176" s="63"/>
      <c r="CU176" s="63"/>
      <c r="CV176" s="63"/>
      <c r="CW176" s="63"/>
      <c r="CX176" s="63"/>
      <c r="CY176" s="63"/>
      <c r="CZ176" s="63"/>
      <c r="DA176" s="63"/>
      <c r="DB176" s="63"/>
      <c r="DC176" s="63"/>
      <c r="DD176" s="63"/>
      <c r="DE176" s="63"/>
      <c r="DF176" s="63"/>
      <c r="DG176" s="63"/>
      <c r="DH176" s="63"/>
      <c r="DI176" s="63"/>
      <c r="DJ176" s="63"/>
      <c r="DK176" s="63"/>
      <c r="DL176" s="63"/>
      <c r="DM176" s="63"/>
      <c r="DN176" s="63"/>
      <c r="DO176" s="63"/>
      <c r="DP176" s="63"/>
      <c r="DQ176" s="63"/>
      <c r="DR176" s="63"/>
      <c r="DS176" s="63"/>
      <c r="DT176" s="63"/>
      <c r="DU176" s="63"/>
      <c r="DV176" s="63"/>
      <c r="DW176" s="63"/>
      <c r="DX176" s="63"/>
      <c r="DY176" s="63"/>
      <c r="DZ176" s="63"/>
      <c r="EA176" s="63"/>
      <c r="EB176" s="63"/>
      <c r="EC176" s="63"/>
      <c r="ED176" s="63"/>
    </row>
    <row r="177" spans="1:134" s="5" customFormat="1" ht="15" customHeight="1" thickBot="1">
      <c r="A177" s="101" t="s">
        <v>360</v>
      </c>
      <c r="B177" s="32" t="s">
        <v>161</v>
      </c>
      <c r="C177" s="81"/>
      <c r="D177" s="139">
        <f>'NW Fire'!D177+'main adjacent ONLY'!D177+'bond work'!D177</f>
        <v>122500</v>
      </c>
      <c r="E177" s="184"/>
      <c r="F177" s="140">
        <f>'NW Fire'!F177+'main adjacent ONLY'!F177+'bond work'!F177</f>
        <v>0</v>
      </c>
      <c r="G177" s="218"/>
      <c r="H177" s="60"/>
      <c r="I177" s="61"/>
      <c r="J177" s="62"/>
      <c r="K177" s="60"/>
      <c r="L177" s="61"/>
      <c r="M177" s="62"/>
      <c r="N177" s="60"/>
      <c r="O177" s="61"/>
      <c r="P177" s="62"/>
      <c r="Q177" s="60"/>
      <c r="R177" s="61"/>
      <c r="S177" s="62"/>
      <c r="T177" s="60"/>
      <c r="U177" s="61"/>
      <c r="V177" s="62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63"/>
      <c r="BN177" s="63"/>
      <c r="BO177" s="63"/>
      <c r="BP177" s="63"/>
      <c r="BQ177" s="63"/>
      <c r="BR177" s="63"/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L177" s="63"/>
      <c r="CM177" s="63"/>
      <c r="CN177" s="63"/>
      <c r="CO177" s="63"/>
      <c r="CP177" s="63"/>
      <c r="CQ177" s="63"/>
      <c r="CR177" s="63"/>
      <c r="CS177" s="63"/>
      <c r="CT177" s="63"/>
      <c r="CU177" s="63"/>
      <c r="CV177" s="63"/>
      <c r="CW177" s="63"/>
      <c r="CX177" s="63"/>
      <c r="CY177" s="63"/>
      <c r="CZ177" s="63"/>
      <c r="DA177" s="63"/>
      <c r="DB177" s="63"/>
      <c r="DC177" s="63"/>
      <c r="DD177" s="63"/>
      <c r="DE177" s="63"/>
      <c r="DF177" s="63"/>
      <c r="DG177" s="63"/>
      <c r="DH177" s="63"/>
      <c r="DI177" s="63"/>
      <c r="DJ177" s="63"/>
      <c r="DK177" s="63"/>
      <c r="DL177" s="63"/>
      <c r="DM177" s="63"/>
      <c r="DN177" s="63"/>
      <c r="DO177" s="63"/>
      <c r="DP177" s="63"/>
      <c r="DQ177" s="63"/>
      <c r="DR177" s="63"/>
      <c r="DS177" s="63"/>
      <c r="DT177" s="63"/>
      <c r="DU177" s="63"/>
      <c r="DV177" s="63"/>
      <c r="DW177" s="63"/>
      <c r="DX177" s="63"/>
      <c r="DY177" s="63"/>
      <c r="DZ177" s="63"/>
      <c r="EA177" s="63"/>
      <c r="EB177" s="63"/>
      <c r="EC177" s="63"/>
      <c r="ED177" s="63"/>
    </row>
    <row r="178" spans="1:134" s="5" customFormat="1" ht="15" customHeight="1" thickBot="1">
      <c r="A178" s="97" t="s">
        <v>356</v>
      </c>
      <c r="B178" s="6" t="s">
        <v>159</v>
      </c>
      <c r="C178" s="4"/>
      <c r="D178" s="137">
        <f>'NW Fire'!D178+'main adjacent ONLY'!D178+'bond work'!D178</f>
        <v>0</v>
      </c>
      <c r="E178" s="183"/>
      <c r="F178" s="138">
        <f>'NW Fire'!F178+'main adjacent ONLY'!F178+'bond work'!F178</f>
        <v>0</v>
      </c>
      <c r="G178" s="218"/>
      <c r="H178" s="60"/>
      <c r="I178" s="61"/>
      <c r="J178" s="62"/>
      <c r="K178" s="60"/>
      <c r="L178" s="61"/>
      <c r="M178" s="62"/>
      <c r="N178" s="60"/>
      <c r="O178" s="61"/>
      <c r="P178" s="62"/>
      <c r="Q178" s="60"/>
      <c r="R178" s="61"/>
      <c r="S178" s="62"/>
      <c r="T178" s="60"/>
      <c r="U178" s="61"/>
      <c r="V178" s="62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63"/>
      <c r="BN178" s="63"/>
      <c r="BO178" s="63"/>
      <c r="BP178" s="63"/>
      <c r="BQ178" s="63"/>
      <c r="BR178" s="63"/>
      <c r="BS178" s="63"/>
      <c r="BT178" s="63"/>
      <c r="BU178" s="63"/>
      <c r="BV178" s="63"/>
      <c r="BW178" s="63"/>
      <c r="BX178" s="63"/>
      <c r="BY178" s="63"/>
      <c r="BZ178" s="63"/>
      <c r="CA178" s="63"/>
      <c r="CB178" s="63"/>
      <c r="CC178" s="63"/>
      <c r="CD178" s="63"/>
      <c r="CE178" s="63"/>
      <c r="CF178" s="63"/>
      <c r="CG178" s="63"/>
      <c r="CH178" s="63"/>
      <c r="CI178" s="63"/>
      <c r="CJ178" s="63"/>
      <c r="CK178" s="63"/>
      <c r="CL178" s="63"/>
      <c r="CM178" s="63"/>
      <c r="CN178" s="63"/>
      <c r="CO178" s="63"/>
      <c r="CP178" s="63"/>
      <c r="CQ178" s="63"/>
      <c r="CR178" s="63"/>
      <c r="CS178" s="63"/>
      <c r="CT178" s="63"/>
      <c r="CU178" s="63"/>
      <c r="CV178" s="63"/>
      <c r="CW178" s="63"/>
      <c r="CX178" s="63"/>
      <c r="CY178" s="63"/>
      <c r="CZ178" s="63"/>
      <c r="DA178" s="63"/>
      <c r="DB178" s="63"/>
      <c r="DC178" s="63"/>
      <c r="DD178" s="63"/>
      <c r="DE178" s="63"/>
      <c r="DF178" s="63"/>
      <c r="DG178" s="63"/>
      <c r="DH178" s="63"/>
      <c r="DI178" s="63"/>
      <c r="DJ178" s="63"/>
      <c r="DK178" s="63"/>
      <c r="DL178" s="63"/>
      <c r="DM178" s="63"/>
      <c r="DN178" s="63"/>
      <c r="DO178" s="63"/>
      <c r="DP178" s="63"/>
      <c r="DQ178" s="63"/>
      <c r="DR178" s="63"/>
      <c r="DS178" s="63"/>
      <c r="DT178" s="63"/>
      <c r="DU178" s="63"/>
      <c r="DV178" s="63"/>
      <c r="DW178" s="63"/>
      <c r="DX178" s="63"/>
      <c r="DY178" s="63"/>
      <c r="DZ178" s="63"/>
      <c r="EA178" s="63"/>
      <c r="EB178" s="63"/>
      <c r="EC178" s="63"/>
      <c r="ED178" s="63"/>
    </row>
    <row r="179" spans="1:134" s="5" customFormat="1" ht="15" customHeight="1" thickBot="1">
      <c r="A179" s="106" t="s">
        <v>357</v>
      </c>
      <c r="B179" s="7" t="s">
        <v>160</v>
      </c>
      <c r="C179" s="88"/>
      <c r="D179" s="133">
        <f>'NW Fire'!D179+'main adjacent ONLY'!D179+'bond work'!D179</f>
        <v>0</v>
      </c>
      <c r="E179" s="181"/>
      <c r="F179" s="134">
        <f>'NW Fire'!F179+'main adjacent ONLY'!F179+'bond work'!F179</f>
        <v>0</v>
      </c>
      <c r="G179" s="218"/>
      <c r="H179" s="60"/>
      <c r="I179" s="61"/>
      <c r="J179" s="62"/>
      <c r="K179" s="60"/>
      <c r="L179" s="61"/>
      <c r="M179" s="62"/>
      <c r="N179" s="60"/>
      <c r="O179" s="61"/>
      <c r="P179" s="62"/>
      <c r="Q179" s="60"/>
      <c r="R179" s="61"/>
      <c r="S179" s="62"/>
      <c r="T179" s="60"/>
      <c r="U179" s="61"/>
      <c r="V179" s="62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63"/>
      <c r="BN179" s="63"/>
      <c r="BO179" s="63"/>
      <c r="BP179" s="63"/>
      <c r="BQ179" s="63"/>
      <c r="BR179" s="63"/>
      <c r="BS179" s="63"/>
      <c r="BT179" s="63"/>
      <c r="BU179" s="63"/>
      <c r="BV179" s="63"/>
      <c r="BW179" s="63"/>
      <c r="BX179" s="63"/>
      <c r="BY179" s="63"/>
      <c r="BZ179" s="63"/>
      <c r="CA179" s="63"/>
      <c r="CB179" s="63"/>
      <c r="CC179" s="63"/>
      <c r="CD179" s="63"/>
      <c r="CE179" s="63"/>
      <c r="CF179" s="63"/>
      <c r="CG179" s="63"/>
      <c r="CH179" s="63"/>
      <c r="CI179" s="63"/>
      <c r="CJ179" s="63"/>
      <c r="CK179" s="63"/>
      <c r="CL179" s="63"/>
      <c r="CM179" s="63"/>
      <c r="CN179" s="63"/>
      <c r="CO179" s="63"/>
      <c r="CP179" s="63"/>
      <c r="CQ179" s="63"/>
      <c r="CR179" s="63"/>
      <c r="CS179" s="63"/>
      <c r="CT179" s="63"/>
      <c r="CU179" s="63"/>
      <c r="CV179" s="63"/>
      <c r="CW179" s="63"/>
      <c r="CX179" s="63"/>
      <c r="CY179" s="63"/>
      <c r="CZ179" s="63"/>
      <c r="DA179" s="63"/>
      <c r="DB179" s="63"/>
      <c r="DC179" s="63"/>
      <c r="DD179" s="63"/>
      <c r="DE179" s="63"/>
      <c r="DF179" s="63"/>
      <c r="DG179" s="63"/>
      <c r="DH179" s="63"/>
      <c r="DI179" s="63"/>
      <c r="DJ179" s="63"/>
      <c r="DK179" s="63"/>
      <c r="DL179" s="63"/>
      <c r="DM179" s="63"/>
      <c r="DN179" s="63"/>
      <c r="DO179" s="63"/>
      <c r="DP179" s="63"/>
      <c r="DQ179" s="63"/>
      <c r="DR179" s="63"/>
      <c r="DS179" s="63"/>
      <c r="DT179" s="63"/>
      <c r="DU179" s="63"/>
      <c r="DV179" s="63"/>
      <c r="DW179" s="63"/>
      <c r="DX179" s="63"/>
      <c r="DY179" s="63"/>
      <c r="DZ179" s="63"/>
      <c r="EA179" s="63"/>
      <c r="EB179" s="63"/>
      <c r="EC179" s="63"/>
      <c r="ED179" s="63"/>
    </row>
    <row r="180" spans="1:134" s="5" customFormat="1" ht="15" customHeight="1" thickBot="1">
      <c r="A180" s="220" t="str">
        <f>IFERROR((#REF!+D180+E180+F180)/#REF!,"")</f>
        <v/>
      </c>
      <c r="B180" s="87" t="s">
        <v>361</v>
      </c>
      <c r="C180" s="83"/>
      <c r="D180" s="34">
        <f>SUM(D176:D179)</f>
        <v>247745</v>
      </c>
      <c r="E180" s="34">
        <f>SUM(E176:E179)</f>
        <v>0</v>
      </c>
      <c r="F180" s="232">
        <f>SUM(F176:F179)</f>
        <v>0</v>
      </c>
      <c r="G180" s="218"/>
      <c r="H180" s="60"/>
      <c r="I180" s="61"/>
      <c r="J180" s="62"/>
      <c r="K180" s="60"/>
      <c r="L180" s="61"/>
      <c r="M180" s="62"/>
      <c r="N180" s="60"/>
      <c r="O180" s="61"/>
      <c r="P180" s="62"/>
      <c r="Q180" s="60"/>
      <c r="R180" s="61"/>
      <c r="S180" s="62"/>
      <c r="T180" s="60"/>
      <c r="U180" s="61"/>
      <c r="V180" s="62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63"/>
      <c r="BN180" s="63"/>
      <c r="BO180" s="63"/>
      <c r="BP180" s="63"/>
      <c r="BQ180" s="63"/>
      <c r="BR180" s="63"/>
      <c r="BS180" s="63"/>
      <c r="BT180" s="63"/>
      <c r="BU180" s="63"/>
      <c r="BV180" s="63"/>
      <c r="BW180" s="63"/>
      <c r="BX180" s="63"/>
      <c r="BY180" s="63"/>
      <c r="BZ180" s="63"/>
      <c r="CA180" s="63"/>
      <c r="CB180" s="63"/>
      <c r="CC180" s="63"/>
      <c r="CD180" s="63"/>
      <c r="CE180" s="63"/>
      <c r="CF180" s="63"/>
      <c r="CG180" s="63"/>
      <c r="CH180" s="63"/>
      <c r="CI180" s="63"/>
      <c r="CJ180" s="63"/>
      <c r="CK180" s="63"/>
      <c r="CL180" s="63"/>
      <c r="CM180" s="63"/>
      <c r="CN180" s="63"/>
      <c r="CO180" s="63"/>
      <c r="CP180" s="63"/>
      <c r="CQ180" s="63"/>
      <c r="CR180" s="63"/>
      <c r="CS180" s="63"/>
      <c r="CT180" s="63"/>
      <c r="CU180" s="63"/>
      <c r="CV180" s="63"/>
      <c r="CW180" s="63"/>
      <c r="CX180" s="63"/>
      <c r="CY180" s="63"/>
      <c r="CZ180" s="63"/>
      <c r="DA180" s="63"/>
      <c r="DB180" s="63"/>
      <c r="DC180" s="63"/>
      <c r="DD180" s="63"/>
      <c r="DE180" s="63"/>
      <c r="DF180" s="63"/>
      <c r="DG180" s="63"/>
      <c r="DH180" s="63"/>
      <c r="DI180" s="63"/>
      <c r="DJ180" s="63"/>
      <c r="DK180" s="63"/>
      <c r="DL180" s="63"/>
      <c r="DM180" s="63"/>
      <c r="DN180" s="63"/>
      <c r="DO180" s="63"/>
      <c r="DP180" s="63"/>
      <c r="DQ180" s="63"/>
      <c r="DR180" s="63"/>
      <c r="DS180" s="63"/>
      <c r="DT180" s="63"/>
      <c r="DU180" s="63"/>
      <c r="DV180" s="63"/>
      <c r="DW180" s="63"/>
      <c r="DX180" s="63"/>
      <c r="DY180" s="63"/>
      <c r="DZ180" s="63"/>
      <c r="EA180" s="63"/>
      <c r="EB180" s="63"/>
      <c r="EC180" s="63"/>
      <c r="ED180" s="63"/>
    </row>
    <row r="181" spans="1:134" s="5" customFormat="1" ht="15" customHeight="1" thickBot="1">
      <c r="A181" s="127" t="s">
        <v>313</v>
      </c>
      <c r="B181" s="128" t="s">
        <v>314</v>
      </c>
      <c r="C181" s="124"/>
      <c r="D181" s="112"/>
      <c r="E181" s="112"/>
      <c r="F181" s="113"/>
      <c r="G181" s="218"/>
      <c r="H181" s="60"/>
      <c r="I181" s="61"/>
      <c r="J181" s="62"/>
      <c r="K181" s="60"/>
      <c r="L181" s="61"/>
      <c r="M181" s="62"/>
      <c r="N181" s="60"/>
      <c r="O181" s="61"/>
      <c r="P181" s="62"/>
      <c r="Q181" s="60"/>
      <c r="R181" s="61"/>
      <c r="S181" s="62"/>
      <c r="T181" s="60"/>
      <c r="U181" s="61"/>
      <c r="V181" s="62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63"/>
      <c r="BN181" s="63"/>
      <c r="BO181" s="63"/>
      <c r="BP181" s="63"/>
      <c r="BQ181" s="63"/>
      <c r="BR181" s="63"/>
      <c r="BS181" s="63"/>
      <c r="BT181" s="63"/>
      <c r="BU181" s="63"/>
      <c r="BV181" s="63"/>
      <c r="BW181" s="63"/>
      <c r="BX181" s="63"/>
      <c r="BY181" s="63"/>
      <c r="BZ181" s="63"/>
      <c r="CA181" s="63"/>
      <c r="CB181" s="63"/>
      <c r="CC181" s="63"/>
      <c r="CD181" s="63"/>
      <c r="CE181" s="63"/>
      <c r="CF181" s="63"/>
      <c r="CG181" s="63"/>
      <c r="CH181" s="63"/>
      <c r="CI181" s="63"/>
      <c r="CJ181" s="63"/>
      <c r="CK181" s="63"/>
      <c r="CL181" s="63"/>
      <c r="CM181" s="63"/>
      <c r="CN181" s="63"/>
      <c r="CO181" s="63"/>
      <c r="CP181" s="63"/>
      <c r="CQ181" s="63"/>
      <c r="CR181" s="63"/>
      <c r="CS181" s="63"/>
      <c r="CT181" s="63"/>
      <c r="CU181" s="63"/>
      <c r="CV181" s="63"/>
      <c r="CW181" s="63"/>
      <c r="CX181" s="63"/>
      <c r="CY181" s="63"/>
      <c r="CZ181" s="63"/>
      <c r="DA181" s="63"/>
      <c r="DB181" s="63"/>
      <c r="DC181" s="63"/>
      <c r="DD181" s="63"/>
      <c r="DE181" s="63"/>
      <c r="DF181" s="63"/>
      <c r="DG181" s="63"/>
      <c r="DH181" s="63"/>
      <c r="DI181" s="63"/>
      <c r="DJ181" s="63"/>
      <c r="DK181" s="63"/>
      <c r="DL181" s="63"/>
      <c r="DM181" s="63"/>
      <c r="DN181" s="63"/>
      <c r="DO181" s="63"/>
      <c r="DP181" s="63"/>
      <c r="DQ181" s="63"/>
      <c r="DR181" s="63"/>
      <c r="DS181" s="63"/>
      <c r="DT181" s="63"/>
      <c r="DU181" s="63"/>
      <c r="DV181" s="63"/>
      <c r="DW181" s="63"/>
      <c r="DX181" s="63"/>
      <c r="DY181" s="63"/>
      <c r="DZ181" s="63"/>
      <c r="EA181" s="63"/>
      <c r="EB181" s="63"/>
      <c r="EC181" s="63"/>
      <c r="ED181" s="63"/>
    </row>
    <row r="182" spans="1:134" s="5" customFormat="1" ht="15" customHeight="1" thickBot="1">
      <c r="A182" s="97" t="s">
        <v>353</v>
      </c>
      <c r="B182" s="6" t="s">
        <v>157</v>
      </c>
      <c r="C182" s="4"/>
      <c r="D182" s="135">
        <f>'NW Fire'!D182+'main adjacent ONLY'!D182+'bond work'!D182</f>
        <v>211533</v>
      </c>
      <c r="E182" s="182"/>
      <c r="F182" s="136">
        <f>'NW Fire'!F182+'main adjacent ONLY'!F182+'bond work'!F182</f>
        <v>0</v>
      </c>
      <c r="G182" s="218"/>
      <c r="H182" s="60"/>
      <c r="I182" s="61"/>
      <c r="J182" s="62"/>
      <c r="K182" s="60"/>
      <c r="L182" s="61"/>
      <c r="M182" s="62"/>
      <c r="N182" s="60"/>
      <c r="O182" s="61"/>
      <c r="P182" s="62"/>
      <c r="Q182" s="60"/>
      <c r="R182" s="61"/>
      <c r="S182" s="62"/>
      <c r="T182" s="60"/>
      <c r="U182" s="61"/>
      <c r="V182" s="62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  <c r="CC182" s="63"/>
      <c r="CD182" s="63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3"/>
      <c r="CW182" s="63"/>
      <c r="CX182" s="63"/>
      <c r="CY182" s="63"/>
      <c r="CZ182" s="63"/>
      <c r="DA182" s="63"/>
      <c r="DB182" s="63"/>
      <c r="DC182" s="63"/>
      <c r="DD182" s="63"/>
      <c r="DE182" s="63"/>
      <c r="DF182" s="63"/>
      <c r="DG182" s="63"/>
      <c r="DH182" s="63"/>
      <c r="DI182" s="63"/>
      <c r="DJ182" s="63"/>
      <c r="DK182" s="63"/>
      <c r="DL182" s="63"/>
      <c r="DM182" s="63"/>
      <c r="DN182" s="63"/>
      <c r="DO182" s="63"/>
      <c r="DP182" s="63"/>
      <c r="DQ182" s="63"/>
      <c r="DR182" s="63"/>
      <c r="DS182" s="63"/>
      <c r="DT182" s="63"/>
      <c r="DU182" s="63"/>
      <c r="DV182" s="63"/>
      <c r="DW182" s="63"/>
      <c r="DX182" s="63"/>
      <c r="DY182" s="63"/>
      <c r="DZ182" s="63"/>
      <c r="EA182" s="63"/>
      <c r="EB182" s="63"/>
      <c r="EC182" s="63"/>
      <c r="ED182" s="63"/>
    </row>
    <row r="183" spans="1:134" s="5" customFormat="1" ht="15" customHeight="1" thickBot="1">
      <c r="A183" s="97" t="s">
        <v>312</v>
      </c>
      <c r="B183" s="6" t="s">
        <v>138</v>
      </c>
      <c r="C183" s="10"/>
      <c r="D183" s="168">
        <f>'NW Fire'!D183+'main adjacent ONLY'!D183+'bond work'!D183</f>
        <v>0</v>
      </c>
      <c r="E183" s="190"/>
      <c r="F183" s="152">
        <f>'NW Fire'!F183+'main adjacent ONLY'!F183+'bond work'!F183</f>
        <v>0</v>
      </c>
      <c r="G183" s="218"/>
      <c r="H183" s="60"/>
      <c r="I183" s="61"/>
      <c r="J183" s="62"/>
      <c r="K183" s="60"/>
      <c r="L183" s="61"/>
      <c r="M183" s="62"/>
      <c r="N183" s="60"/>
      <c r="O183" s="61"/>
      <c r="P183" s="62"/>
      <c r="Q183" s="60"/>
      <c r="R183" s="61"/>
      <c r="S183" s="62"/>
      <c r="T183" s="60"/>
      <c r="U183" s="61"/>
      <c r="V183" s="62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63"/>
      <c r="BN183" s="6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  <c r="CA183" s="63"/>
      <c r="CB183" s="63"/>
      <c r="CC183" s="63"/>
      <c r="CD183" s="63"/>
      <c r="CE183" s="63"/>
      <c r="CF183" s="63"/>
      <c r="CG183" s="63"/>
      <c r="CH183" s="63"/>
      <c r="CI183" s="63"/>
      <c r="CJ183" s="63"/>
      <c r="CK183" s="63"/>
      <c r="CL183" s="63"/>
      <c r="CM183" s="63"/>
      <c r="CN183" s="63"/>
      <c r="CO183" s="63"/>
      <c r="CP183" s="63"/>
      <c r="CQ183" s="63"/>
      <c r="CR183" s="63"/>
      <c r="CS183" s="63"/>
      <c r="CT183" s="63"/>
      <c r="CU183" s="63"/>
      <c r="CV183" s="63"/>
      <c r="CW183" s="63"/>
      <c r="CX183" s="63"/>
      <c r="CY183" s="63"/>
      <c r="CZ183" s="63"/>
      <c r="DA183" s="63"/>
      <c r="DB183" s="63"/>
      <c r="DC183" s="63"/>
      <c r="DD183" s="63"/>
      <c r="DE183" s="63"/>
      <c r="DF183" s="63"/>
      <c r="DG183" s="63"/>
      <c r="DH183" s="63"/>
      <c r="DI183" s="63"/>
      <c r="DJ183" s="63"/>
      <c r="DK183" s="63"/>
      <c r="DL183" s="63"/>
      <c r="DM183" s="63"/>
      <c r="DN183" s="63"/>
      <c r="DO183" s="63"/>
      <c r="DP183" s="63"/>
      <c r="DQ183" s="63"/>
      <c r="DR183" s="63"/>
      <c r="DS183" s="63"/>
      <c r="DT183" s="63"/>
      <c r="DU183" s="63"/>
      <c r="DV183" s="63"/>
      <c r="DW183" s="63"/>
      <c r="DX183" s="63"/>
      <c r="DY183" s="63"/>
      <c r="DZ183" s="63"/>
      <c r="EA183" s="63"/>
      <c r="EB183" s="63"/>
      <c r="EC183" s="63"/>
      <c r="ED183" s="63"/>
    </row>
    <row r="184" spans="1:134" s="5" customFormat="1" ht="15" customHeight="1" thickBot="1">
      <c r="A184" s="102" t="s">
        <v>351</v>
      </c>
      <c r="B184" s="9" t="s">
        <v>156</v>
      </c>
      <c r="C184" s="91"/>
      <c r="D184" s="133">
        <f>'NW Fire'!D184+'main adjacent ONLY'!D184+'bond work'!D184</f>
        <v>219701</v>
      </c>
      <c r="E184" s="181"/>
      <c r="F184" s="134">
        <f>'NW Fire'!F184+'main adjacent ONLY'!F184+'bond work'!F184</f>
        <v>0</v>
      </c>
      <c r="G184" s="218"/>
      <c r="H184" s="60"/>
      <c r="I184" s="61"/>
      <c r="J184" s="62"/>
      <c r="K184" s="60"/>
      <c r="L184" s="61"/>
      <c r="M184" s="62"/>
      <c r="N184" s="60"/>
      <c r="O184" s="61"/>
      <c r="P184" s="62"/>
      <c r="Q184" s="60"/>
      <c r="R184" s="61"/>
      <c r="S184" s="62"/>
      <c r="T184" s="60"/>
      <c r="U184" s="61"/>
      <c r="V184" s="62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63"/>
      <c r="BN184" s="63"/>
      <c r="BO184" s="63"/>
      <c r="BP184" s="63"/>
      <c r="BQ184" s="63"/>
      <c r="BR184" s="63"/>
      <c r="BS184" s="63"/>
      <c r="BT184" s="63"/>
      <c r="BU184" s="63"/>
      <c r="BV184" s="63"/>
      <c r="BW184" s="63"/>
      <c r="BX184" s="63"/>
      <c r="BY184" s="63"/>
      <c r="BZ184" s="63"/>
      <c r="CA184" s="63"/>
      <c r="CB184" s="63"/>
      <c r="CC184" s="63"/>
      <c r="CD184" s="63"/>
      <c r="CE184" s="63"/>
      <c r="CF184" s="63"/>
      <c r="CG184" s="63"/>
      <c r="CH184" s="63"/>
      <c r="CI184" s="63"/>
      <c r="CJ184" s="63"/>
      <c r="CK184" s="63"/>
      <c r="CL184" s="63"/>
      <c r="CM184" s="63"/>
      <c r="CN184" s="63"/>
      <c r="CO184" s="63"/>
      <c r="CP184" s="63"/>
      <c r="CQ184" s="63"/>
      <c r="CR184" s="63"/>
      <c r="CS184" s="63"/>
      <c r="CT184" s="63"/>
      <c r="CU184" s="63"/>
      <c r="CV184" s="63"/>
      <c r="CW184" s="63"/>
      <c r="CX184" s="63"/>
      <c r="CY184" s="63"/>
      <c r="CZ184" s="63"/>
      <c r="DA184" s="63"/>
      <c r="DB184" s="63"/>
      <c r="DC184" s="63"/>
      <c r="DD184" s="63"/>
      <c r="DE184" s="63"/>
      <c r="DF184" s="63"/>
      <c r="DG184" s="63"/>
      <c r="DH184" s="63"/>
      <c r="DI184" s="63"/>
      <c r="DJ184" s="63"/>
      <c r="DK184" s="63"/>
      <c r="DL184" s="63"/>
      <c r="DM184" s="63"/>
      <c r="DN184" s="63"/>
      <c r="DO184" s="63"/>
      <c r="DP184" s="63"/>
      <c r="DQ184" s="63"/>
      <c r="DR184" s="63"/>
      <c r="DS184" s="63"/>
      <c r="DT184" s="63"/>
      <c r="DU184" s="63"/>
      <c r="DV184" s="63"/>
      <c r="DW184" s="63"/>
      <c r="DX184" s="63"/>
      <c r="DY184" s="63"/>
      <c r="DZ184" s="63"/>
      <c r="EA184" s="63"/>
      <c r="EB184" s="63"/>
      <c r="EC184" s="63"/>
      <c r="ED184" s="63"/>
    </row>
    <row r="185" spans="1:134" s="5" customFormat="1" ht="15" customHeight="1" thickBot="1">
      <c r="A185" s="220" t="str">
        <f>IFERROR((#REF!+D185+E185+F185)/#REF!,"")</f>
        <v/>
      </c>
      <c r="B185" s="87" t="s">
        <v>352</v>
      </c>
      <c r="C185" s="88"/>
      <c r="D185" s="34">
        <f>SUM(D182:D184)</f>
        <v>431234</v>
      </c>
      <c r="E185" s="34">
        <f>SUM(E182:E184)</f>
        <v>0</v>
      </c>
      <c r="F185" s="232">
        <f>SUM(F182:F184)</f>
        <v>0</v>
      </c>
      <c r="G185" s="218"/>
      <c r="H185" s="60"/>
      <c r="I185" s="61"/>
      <c r="J185" s="62"/>
      <c r="K185" s="60"/>
      <c r="L185" s="61"/>
      <c r="M185" s="62"/>
      <c r="N185" s="60"/>
      <c r="O185" s="61"/>
      <c r="P185" s="62"/>
      <c r="Q185" s="60"/>
      <c r="R185" s="61"/>
      <c r="S185" s="62"/>
      <c r="T185" s="60"/>
      <c r="U185" s="61"/>
      <c r="V185" s="62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  <c r="CE185" s="63"/>
      <c r="CF185" s="63"/>
      <c r="CG185" s="63"/>
      <c r="CH185" s="63"/>
      <c r="CI185" s="63"/>
      <c r="CJ185" s="63"/>
      <c r="CK185" s="63"/>
      <c r="CL185" s="63"/>
      <c r="CM185" s="63"/>
      <c r="CN185" s="63"/>
      <c r="CO185" s="63"/>
      <c r="CP185" s="63"/>
      <c r="CQ185" s="63"/>
      <c r="CR185" s="63"/>
      <c r="CS185" s="63"/>
      <c r="CT185" s="63"/>
      <c r="CU185" s="63"/>
      <c r="CV185" s="63"/>
      <c r="CW185" s="63"/>
      <c r="CX185" s="63"/>
      <c r="CY185" s="63"/>
      <c r="CZ185" s="63"/>
      <c r="DA185" s="63"/>
      <c r="DB185" s="63"/>
      <c r="DC185" s="63"/>
      <c r="DD185" s="63"/>
      <c r="DE185" s="63"/>
      <c r="DF185" s="63"/>
      <c r="DG185" s="63"/>
      <c r="DH185" s="63"/>
      <c r="DI185" s="63"/>
      <c r="DJ185" s="63"/>
      <c r="DK185" s="63"/>
      <c r="DL185" s="63"/>
      <c r="DM185" s="63"/>
      <c r="DN185" s="63"/>
      <c r="DO185" s="63"/>
      <c r="DP185" s="63"/>
      <c r="DQ185" s="63"/>
      <c r="DR185" s="63"/>
      <c r="DS185" s="63"/>
      <c r="DT185" s="63"/>
      <c r="DU185" s="63"/>
      <c r="DV185" s="63"/>
      <c r="DW185" s="63"/>
      <c r="DX185" s="63"/>
      <c r="DY185" s="63"/>
      <c r="DZ185" s="63"/>
      <c r="EA185" s="63"/>
      <c r="EB185" s="63"/>
      <c r="EC185" s="63"/>
      <c r="ED185" s="63"/>
    </row>
    <row r="186" spans="1:134" s="5" customFormat="1" ht="15" customHeight="1" thickBot="1">
      <c r="A186" s="127" t="s">
        <v>191</v>
      </c>
      <c r="B186" s="128" t="s">
        <v>192</v>
      </c>
      <c r="C186" s="124"/>
      <c r="D186" s="112"/>
      <c r="E186" s="112"/>
      <c r="F186" s="113"/>
      <c r="G186" s="218"/>
      <c r="H186" s="60"/>
      <c r="I186" s="61"/>
      <c r="J186" s="62"/>
      <c r="K186" s="60"/>
      <c r="L186" s="61"/>
      <c r="M186" s="62"/>
      <c r="N186" s="60"/>
      <c r="O186" s="61"/>
      <c r="P186" s="62"/>
      <c r="Q186" s="60"/>
      <c r="R186" s="61"/>
      <c r="S186" s="62"/>
      <c r="T186" s="60"/>
      <c r="U186" s="61"/>
      <c r="V186" s="62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  <c r="CE186" s="63"/>
      <c r="CF186" s="63"/>
      <c r="CG186" s="63"/>
      <c r="CH186" s="63"/>
      <c r="CI186" s="63"/>
      <c r="CJ186" s="63"/>
      <c r="CK186" s="63"/>
      <c r="CL186" s="63"/>
      <c r="CM186" s="63"/>
      <c r="CN186" s="63"/>
      <c r="CO186" s="63"/>
      <c r="CP186" s="63"/>
      <c r="CQ186" s="63"/>
      <c r="CR186" s="63"/>
      <c r="CS186" s="63"/>
      <c r="CT186" s="63"/>
      <c r="CU186" s="63"/>
      <c r="CV186" s="63"/>
      <c r="CW186" s="63"/>
      <c r="CX186" s="63"/>
      <c r="CY186" s="63"/>
      <c r="CZ186" s="63"/>
      <c r="DA186" s="63"/>
      <c r="DB186" s="63"/>
      <c r="DC186" s="63"/>
      <c r="DD186" s="63"/>
      <c r="DE186" s="63"/>
      <c r="DF186" s="63"/>
      <c r="DG186" s="63"/>
      <c r="DH186" s="63"/>
      <c r="DI186" s="63"/>
      <c r="DJ186" s="63"/>
      <c r="DK186" s="63"/>
      <c r="DL186" s="63"/>
      <c r="DM186" s="63"/>
      <c r="DN186" s="63"/>
      <c r="DO186" s="63"/>
      <c r="DP186" s="63"/>
      <c r="DQ186" s="63"/>
      <c r="DR186" s="63"/>
      <c r="DS186" s="63"/>
      <c r="DT186" s="63"/>
      <c r="DU186" s="63"/>
      <c r="DV186" s="63"/>
      <c r="DW186" s="63"/>
      <c r="DX186" s="63"/>
      <c r="DY186" s="63"/>
      <c r="DZ186" s="63"/>
      <c r="EA186" s="63"/>
      <c r="EB186" s="63"/>
      <c r="EC186" s="63"/>
      <c r="ED186" s="63"/>
    </row>
    <row r="187" spans="1:134" s="5" customFormat="1" ht="15" customHeight="1" thickBot="1">
      <c r="A187" s="94" t="s">
        <v>190</v>
      </c>
      <c r="B187" s="82" t="s">
        <v>10</v>
      </c>
      <c r="C187" s="83"/>
      <c r="D187" s="135">
        <f>'NW Fire'!D187+'main adjacent ONLY'!D187+'bond work'!D187</f>
        <v>341736</v>
      </c>
      <c r="E187" s="135">
        <f>'NW Fire'!E187+'main adjacent ONLY'!E187+'bond work'!E187</f>
        <v>54156</v>
      </c>
      <c r="F187" s="144">
        <f>'NW Fire'!F187+'main adjacent ONLY'!F187+'bond work'!F187</f>
        <v>4929</v>
      </c>
      <c r="G187" s="218"/>
      <c r="H187" s="60"/>
      <c r="I187" s="61"/>
      <c r="J187" s="62"/>
      <c r="K187" s="60"/>
      <c r="L187" s="61"/>
      <c r="M187" s="62"/>
      <c r="N187" s="60"/>
      <c r="O187" s="61"/>
      <c r="P187" s="62"/>
      <c r="Q187" s="60"/>
      <c r="R187" s="61"/>
      <c r="S187" s="62"/>
      <c r="T187" s="60"/>
      <c r="U187" s="61"/>
      <c r="V187" s="62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  <c r="CE187" s="63"/>
      <c r="CF187" s="63"/>
      <c r="CG187" s="63"/>
      <c r="CH187" s="63"/>
      <c r="CI187" s="63"/>
      <c r="CJ187" s="63"/>
      <c r="CK187" s="63"/>
      <c r="CL187" s="63"/>
      <c r="CM187" s="63"/>
      <c r="CN187" s="63"/>
      <c r="CO187" s="63"/>
      <c r="CP187" s="63"/>
      <c r="CQ187" s="63"/>
      <c r="CR187" s="63"/>
      <c r="CS187" s="63"/>
      <c r="CT187" s="63"/>
      <c r="CU187" s="63"/>
      <c r="CV187" s="63"/>
      <c r="CW187" s="63"/>
      <c r="CX187" s="63"/>
      <c r="CY187" s="63"/>
      <c r="CZ187" s="63"/>
      <c r="DA187" s="63"/>
      <c r="DB187" s="63"/>
      <c r="DC187" s="63"/>
      <c r="DD187" s="63"/>
      <c r="DE187" s="63"/>
      <c r="DF187" s="63"/>
      <c r="DG187" s="63"/>
      <c r="DH187" s="63"/>
      <c r="DI187" s="63"/>
      <c r="DJ187" s="63"/>
      <c r="DK187" s="63"/>
      <c r="DL187" s="63"/>
      <c r="DM187" s="63"/>
      <c r="DN187" s="63"/>
      <c r="DO187" s="63"/>
      <c r="DP187" s="63"/>
      <c r="DQ187" s="63"/>
      <c r="DR187" s="63"/>
      <c r="DS187" s="63"/>
      <c r="DT187" s="63"/>
      <c r="DU187" s="63"/>
      <c r="DV187" s="63"/>
      <c r="DW187" s="63"/>
      <c r="DX187" s="63"/>
      <c r="DY187" s="63"/>
      <c r="DZ187" s="63"/>
      <c r="EA187" s="63"/>
      <c r="EB187" s="63"/>
      <c r="EC187" s="63"/>
      <c r="ED187" s="63"/>
    </row>
    <row r="188" spans="1:134" s="5" customFormat="1" ht="15" customHeight="1" thickBot="1">
      <c r="A188" s="96" t="s">
        <v>190</v>
      </c>
      <c r="B188" s="6" t="s">
        <v>11</v>
      </c>
      <c r="C188" s="4"/>
      <c r="D188" s="135">
        <f>'NW Fire'!D188+'main adjacent ONLY'!D188+'bond work'!D188</f>
        <v>0</v>
      </c>
      <c r="E188" s="135">
        <f>'NW Fire'!E188+'main adjacent ONLY'!E188+'bond work'!E188</f>
        <v>0</v>
      </c>
      <c r="F188" s="136">
        <f>'NW Fire'!F188+'main adjacent ONLY'!F188+'bond work'!F188</f>
        <v>0</v>
      </c>
      <c r="G188" s="218"/>
      <c r="H188" s="60"/>
      <c r="I188" s="61"/>
      <c r="J188" s="62"/>
      <c r="K188" s="60"/>
      <c r="L188" s="61"/>
      <c r="M188" s="62"/>
      <c r="N188" s="60"/>
      <c r="O188" s="61"/>
      <c r="P188" s="62"/>
      <c r="Q188" s="60"/>
      <c r="R188" s="61"/>
      <c r="S188" s="62"/>
      <c r="T188" s="60"/>
      <c r="U188" s="61"/>
      <c r="V188" s="62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  <c r="CE188" s="63"/>
      <c r="CF188" s="63"/>
      <c r="CG188" s="63"/>
      <c r="CH188" s="63"/>
      <c r="CI188" s="63"/>
      <c r="CJ188" s="63"/>
      <c r="CK188" s="63"/>
      <c r="CL188" s="63"/>
      <c r="CM188" s="63"/>
      <c r="CN188" s="63"/>
      <c r="CO188" s="63"/>
      <c r="CP188" s="63"/>
      <c r="CQ188" s="63"/>
      <c r="CR188" s="63"/>
      <c r="CS188" s="63"/>
      <c r="CT188" s="63"/>
      <c r="CU188" s="63"/>
      <c r="CV188" s="63"/>
      <c r="CW188" s="63"/>
      <c r="CX188" s="63"/>
      <c r="CY188" s="63"/>
      <c r="CZ188" s="63"/>
      <c r="DA188" s="63"/>
      <c r="DB188" s="63"/>
      <c r="DC188" s="63"/>
      <c r="DD188" s="63"/>
      <c r="DE188" s="63"/>
      <c r="DF188" s="63"/>
      <c r="DG188" s="63"/>
      <c r="DH188" s="63"/>
      <c r="DI188" s="63"/>
      <c r="DJ188" s="63"/>
      <c r="DK188" s="63"/>
      <c r="DL188" s="63"/>
      <c r="DM188" s="63"/>
      <c r="DN188" s="63"/>
      <c r="DO188" s="63"/>
      <c r="DP188" s="63"/>
      <c r="DQ188" s="63"/>
      <c r="DR188" s="63"/>
      <c r="DS188" s="63"/>
      <c r="DT188" s="63"/>
      <c r="DU188" s="63"/>
      <c r="DV188" s="63"/>
      <c r="DW188" s="63"/>
      <c r="DX188" s="63"/>
      <c r="DY188" s="63"/>
      <c r="DZ188" s="63"/>
      <c r="EA188" s="63"/>
      <c r="EB188" s="63"/>
      <c r="EC188" s="63"/>
      <c r="ED188" s="63"/>
    </row>
    <row r="189" spans="1:134" s="5" customFormat="1" ht="15" customHeight="1" thickBot="1">
      <c r="A189" s="95" t="s">
        <v>203</v>
      </c>
      <c r="B189" s="107" t="s">
        <v>204</v>
      </c>
      <c r="C189" s="91"/>
      <c r="D189" s="133">
        <f>'NW Fire'!D189+'main adjacent ONLY'!D189+'bond work'!D189</f>
        <v>3646</v>
      </c>
      <c r="E189" s="181"/>
      <c r="F189" s="134">
        <f>'NW Fire'!F189+'main adjacent ONLY'!F189+'bond work'!F189</f>
        <v>0</v>
      </c>
      <c r="G189" s="218"/>
      <c r="H189" s="60"/>
      <c r="I189" s="61"/>
      <c r="J189" s="62"/>
      <c r="K189" s="60"/>
      <c r="L189" s="61"/>
      <c r="M189" s="62"/>
      <c r="N189" s="60"/>
      <c r="O189" s="61"/>
      <c r="P189" s="62"/>
      <c r="Q189" s="60"/>
      <c r="R189" s="61"/>
      <c r="S189" s="62"/>
      <c r="T189" s="60"/>
      <c r="U189" s="61"/>
      <c r="V189" s="62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  <c r="CE189" s="63"/>
      <c r="CF189" s="63"/>
      <c r="CG189" s="63"/>
      <c r="CH189" s="63"/>
      <c r="CI189" s="63"/>
      <c r="CJ189" s="63"/>
      <c r="CK189" s="63"/>
      <c r="CL189" s="63"/>
      <c r="CM189" s="63"/>
      <c r="CN189" s="63"/>
      <c r="CO189" s="63"/>
      <c r="CP189" s="63"/>
      <c r="CQ189" s="63"/>
      <c r="CR189" s="63"/>
      <c r="CS189" s="63"/>
      <c r="CT189" s="63"/>
      <c r="CU189" s="63"/>
      <c r="CV189" s="63"/>
      <c r="CW189" s="63"/>
      <c r="CX189" s="63"/>
      <c r="CY189" s="63"/>
      <c r="CZ189" s="63"/>
      <c r="DA189" s="63"/>
      <c r="DB189" s="63"/>
      <c r="DC189" s="63"/>
      <c r="DD189" s="63"/>
      <c r="DE189" s="63"/>
      <c r="DF189" s="63"/>
      <c r="DG189" s="63"/>
      <c r="DH189" s="63"/>
      <c r="DI189" s="63"/>
      <c r="DJ189" s="63"/>
      <c r="DK189" s="63"/>
      <c r="DL189" s="63"/>
      <c r="DM189" s="63"/>
      <c r="DN189" s="63"/>
      <c r="DO189" s="63"/>
      <c r="DP189" s="63"/>
      <c r="DQ189" s="63"/>
      <c r="DR189" s="63"/>
      <c r="DS189" s="63"/>
      <c r="DT189" s="63"/>
      <c r="DU189" s="63"/>
      <c r="DV189" s="63"/>
      <c r="DW189" s="63"/>
      <c r="DX189" s="63"/>
      <c r="DY189" s="63"/>
      <c r="DZ189" s="63"/>
      <c r="EA189" s="63"/>
      <c r="EB189" s="63"/>
      <c r="EC189" s="63"/>
      <c r="ED189" s="63"/>
    </row>
    <row r="190" spans="1:134" s="5" customFormat="1" ht="15" customHeight="1" thickBot="1">
      <c r="A190" s="220" t="str">
        <f>IFERROR((#REF!+D190+E190+F190)/#REF!,"")</f>
        <v/>
      </c>
      <c r="B190" s="105" t="s">
        <v>197</v>
      </c>
      <c r="C190" s="88"/>
      <c r="D190" s="93">
        <f>SUM(D187:D189)</f>
        <v>345382</v>
      </c>
      <c r="E190" s="93">
        <f>SUM(E187:E189)</f>
        <v>54156</v>
      </c>
      <c r="F190" s="235">
        <f>SUM(F187:F189)</f>
        <v>4929</v>
      </c>
      <c r="G190" s="218"/>
      <c r="H190" s="60"/>
      <c r="I190" s="61"/>
      <c r="J190" s="62"/>
      <c r="K190" s="60"/>
      <c r="L190" s="61"/>
      <c r="M190" s="62"/>
      <c r="N190" s="60"/>
      <c r="O190" s="61"/>
      <c r="P190" s="62"/>
      <c r="Q190" s="60"/>
      <c r="R190" s="61"/>
      <c r="S190" s="62"/>
      <c r="T190" s="60"/>
      <c r="U190" s="61"/>
      <c r="V190" s="62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L190" s="63"/>
      <c r="CM190" s="63"/>
      <c r="CN190" s="63"/>
      <c r="CO190" s="63"/>
      <c r="CP190" s="63"/>
      <c r="CQ190" s="63"/>
      <c r="CR190" s="63"/>
      <c r="CS190" s="63"/>
      <c r="CT190" s="63"/>
      <c r="CU190" s="63"/>
      <c r="CV190" s="63"/>
      <c r="CW190" s="63"/>
      <c r="CX190" s="63"/>
      <c r="CY190" s="63"/>
      <c r="CZ190" s="63"/>
      <c r="DA190" s="63"/>
      <c r="DB190" s="63"/>
      <c r="DC190" s="63"/>
      <c r="DD190" s="63"/>
      <c r="DE190" s="63"/>
      <c r="DF190" s="63"/>
      <c r="DG190" s="63"/>
      <c r="DH190" s="63"/>
      <c r="DI190" s="63"/>
      <c r="DJ190" s="63"/>
      <c r="DK190" s="63"/>
      <c r="DL190" s="63"/>
      <c r="DM190" s="63"/>
      <c r="DN190" s="63"/>
      <c r="DO190" s="63"/>
      <c r="DP190" s="63"/>
      <c r="DQ190" s="63"/>
      <c r="DR190" s="63"/>
      <c r="DS190" s="63"/>
      <c r="DT190" s="63"/>
      <c r="DU190" s="63"/>
      <c r="DV190" s="63"/>
      <c r="DW190" s="63"/>
      <c r="DX190" s="63"/>
      <c r="DY190" s="63"/>
      <c r="DZ190" s="63"/>
      <c r="EA190" s="63"/>
      <c r="EB190" s="63"/>
      <c r="EC190" s="63"/>
      <c r="ED190" s="63"/>
    </row>
    <row r="191" spans="1:134" s="5" customFormat="1" ht="15" customHeight="1" thickBot="1">
      <c r="A191" s="127" t="s">
        <v>194</v>
      </c>
      <c r="B191" s="128" t="s">
        <v>195</v>
      </c>
      <c r="C191" s="124"/>
      <c r="D191" s="112"/>
      <c r="E191" s="112"/>
      <c r="F191" s="113"/>
      <c r="G191" s="218"/>
      <c r="H191" s="60"/>
      <c r="I191" s="61"/>
      <c r="J191" s="62"/>
      <c r="K191" s="60"/>
      <c r="L191" s="61"/>
      <c r="M191" s="62"/>
      <c r="N191" s="60"/>
      <c r="O191" s="61"/>
      <c r="P191" s="62"/>
      <c r="Q191" s="60"/>
      <c r="R191" s="61"/>
      <c r="S191" s="62"/>
      <c r="T191" s="60"/>
      <c r="U191" s="61"/>
      <c r="V191" s="62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  <c r="CE191" s="63"/>
      <c r="CF191" s="63"/>
      <c r="CG191" s="63"/>
      <c r="CH191" s="63"/>
      <c r="CI191" s="63"/>
      <c r="CJ191" s="63"/>
      <c r="CK191" s="63"/>
      <c r="CL191" s="63"/>
      <c r="CM191" s="63"/>
      <c r="CN191" s="63"/>
      <c r="CO191" s="63"/>
      <c r="CP191" s="63"/>
      <c r="CQ191" s="63"/>
      <c r="CR191" s="63"/>
      <c r="CS191" s="63"/>
      <c r="CT191" s="63"/>
      <c r="CU191" s="63"/>
      <c r="CV191" s="63"/>
      <c r="CW191" s="63"/>
      <c r="CX191" s="63"/>
      <c r="CY191" s="63"/>
      <c r="CZ191" s="63"/>
      <c r="DA191" s="63"/>
      <c r="DB191" s="63"/>
      <c r="DC191" s="63"/>
      <c r="DD191" s="63"/>
      <c r="DE191" s="63"/>
      <c r="DF191" s="63"/>
      <c r="DG191" s="63"/>
      <c r="DH191" s="63"/>
      <c r="DI191" s="63"/>
      <c r="DJ191" s="63"/>
      <c r="DK191" s="63"/>
      <c r="DL191" s="63"/>
      <c r="DM191" s="63"/>
      <c r="DN191" s="63"/>
      <c r="DO191" s="63"/>
      <c r="DP191" s="63"/>
      <c r="DQ191" s="63"/>
      <c r="DR191" s="63"/>
      <c r="DS191" s="63"/>
      <c r="DT191" s="63"/>
      <c r="DU191" s="63"/>
      <c r="DV191" s="63"/>
      <c r="DW191" s="63"/>
      <c r="DX191" s="63"/>
      <c r="DY191" s="63"/>
      <c r="DZ191" s="63"/>
      <c r="EA191" s="63"/>
      <c r="EB191" s="63"/>
      <c r="EC191" s="63"/>
      <c r="ED191" s="63"/>
    </row>
    <row r="192" spans="1:134" s="5" customFormat="1" ht="15" customHeight="1" thickBot="1">
      <c r="A192" s="97" t="s">
        <v>256</v>
      </c>
      <c r="B192" s="6" t="s">
        <v>14</v>
      </c>
      <c r="C192" s="4"/>
      <c r="D192" s="135">
        <f>'NW Fire'!D192+'main adjacent ONLY'!D192+'bond work'!D192</f>
        <v>0</v>
      </c>
      <c r="E192" s="182"/>
      <c r="F192" s="136">
        <f>'NW Fire'!F192+'main adjacent ONLY'!F192+'bond work'!F192</f>
        <v>0</v>
      </c>
      <c r="G192" s="218"/>
      <c r="H192" s="60"/>
      <c r="I192" s="61"/>
      <c r="J192" s="62"/>
      <c r="K192" s="60"/>
      <c r="L192" s="61"/>
      <c r="M192" s="62"/>
      <c r="N192" s="60"/>
      <c r="O192" s="61"/>
      <c r="P192" s="62"/>
      <c r="Q192" s="60"/>
      <c r="R192" s="61"/>
      <c r="S192" s="62"/>
      <c r="T192" s="60"/>
      <c r="U192" s="61"/>
      <c r="V192" s="62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  <c r="CE192" s="63"/>
      <c r="CF192" s="63"/>
      <c r="CG192" s="63"/>
      <c r="CH192" s="63"/>
      <c r="CI192" s="63"/>
      <c r="CJ192" s="63"/>
      <c r="CK192" s="63"/>
      <c r="CL192" s="63"/>
      <c r="CM192" s="63"/>
      <c r="CN192" s="63"/>
      <c r="CO192" s="63"/>
      <c r="CP192" s="63"/>
      <c r="CQ192" s="63"/>
      <c r="CR192" s="63"/>
      <c r="CS192" s="63"/>
      <c r="CT192" s="63"/>
      <c r="CU192" s="63"/>
      <c r="CV192" s="63"/>
      <c r="CW192" s="63"/>
      <c r="CX192" s="63"/>
      <c r="CY192" s="63"/>
      <c r="CZ192" s="63"/>
      <c r="DA192" s="63"/>
      <c r="DB192" s="63"/>
      <c r="DC192" s="63"/>
      <c r="DD192" s="63"/>
      <c r="DE192" s="63"/>
      <c r="DF192" s="63"/>
      <c r="DG192" s="63"/>
      <c r="DH192" s="63"/>
      <c r="DI192" s="63"/>
      <c r="DJ192" s="63"/>
      <c r="DK192" s="63"/>
      <c r="DL192" s="63"/>
      <c r="DM192" s="63"/>
      <c r="DN192" s="63"/>
      <c r="DO192" s="63"/>
      <c r="DP192" s="63"/>
      <c r="DQ192" s="63"/>
      <c r="DR192" s="63"/>
      <c r="DS192" s="63"/>
      <c r="DT192" s="63"/>
      <c r="DU192" s="63"/>
      <c r="DV192" s="63"/>
      <c r="DW192" s="63"/>
      <c r="DX192" s="63"/>
      <c r="DY192" s="63"/>
      <c r="DZ192" s="63"/>
      <c r="EA192" s="63"/>
      <c r="EB192" s="63"/>
      <c r="EC192" s="63"/>
      <c r="ED192" s="63"/>
    </row>
    <row r="193" spans="1:134" s="5" customFormat="1" ht="15" customHeight="1" thickBot="1">
      <c r="A193" s="96" t="s">
        <v>256</v>
      </c>
      <c r="B193" s="6" t="s">
        <v>176</v>
      </c>
      <c r="C193" s="4"/>
      <c r="D193" s="135">
        <f>'NW Fire'!D193+'main adjacent ONLY'!D193+'bond work'!D193</f>
        <v>0</v>
      </c>
      <c r="E193" s="182"/>
      <c r="F193" s="136">
        <f>'NW Fire'!F193+'main adjacent ONLY'!F193+'bond work'!F193</f>
        <v>0</v>
      </c>
      <c r="G193" s="218"/>
      <c r="H193" s="60"/>
      <c r="I193" s="61"/>
      <c r="J193" s="62"/>
      <c r="K193" s="60"/>
      <c r="L193" s="61"/>
      <c r="M193" s="62"/>
      <c r="N193" s="60"/>
      <c r="O193" s="61"/>
      <c r="P193" s="62"/>
      <c r="Q193" s="60"/>
      <c r="R193" s="61"/>
      <c r="S193" s="62"/>
      <c r="T193" s="60"/>
      <c r="U193" s="61"/>
      <c r="V193" s="62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  <c r="CE193" s="63"/>
      <c r="CF193" s="63"/>
      <c r="CG193" s="63"/>
      <c r="CH193" s="63"/>
      <c r="CI193" s="63"/>
      <c r="CJ193" s="63"/>
      <c r="CK193" s="63"/>
      <c r="CL193" s="63"/>
      <c r="CM193" s="63"/>
      <c r="CN193" s="63"/>
      <c r="CO193" s="63"/>
      <c r="CP193" s="63"/>
      <c r="CQ193" s="63"/>
      <c r="CR193" s="63"/>
      <c r="CS193" s="63"/>
      <c r="CT193" s="63"/>
      <c r="CU193" s="63"/>
      <c r="CV193" s="63"/>
      <c r="CW193" s="63"/>
      <c r="CX193" s="63"/>
      <c r="CY193" s="63"/>
      <c r="CZ193" s="63"/>
      <c r="DA193" s="63"/>
      <c r="DB193" s="63"/>
      <c r="DC193" s="63"/>
      <c r="DD193" s="63"/>
      <c r="DE193" s="63"/>
      <c r="DF193" s="63"/>
      <c r="DG193" s="63"/>
      <c r="DH193" s="63"/>
      <c r="DI193" s="63"/>
      <c r="DJ193" s="63"/>
      <c r="DK193" s="63"/>
      <c r="DL193" s="63"/>
      <c r="DM193" s="63"/>
      <c r="DN193" s="63"/>
      <c r="DO193" s="63"/>
      <c r="DP193" s="63"/>
      <c r="DQ193" s="63"/>
      <c r="DR193" s="63"/>
      <c r="DS193" s="63"/>
      <c r="DT193" s="63"/>
      <c r="DU193" s="63"/>
      <c r="DV193" s="63"/>
      <c r="DW193" s="63"/>
      <c r="DX193" s="63"/>
      <c r="DY193" s="63"/>
      <c r="DZ193" s="63"/>
      <c r="EA193" s="63"/>
      <c r="EB193" s="63"/>
      <c r="EC193" s="63"/>
      <c r="ED193" s="63"/>
    </row>
    <row r="194" spans="1:134" s="5" customFormat="1" ht="15" customHeight="1" thickBot="1">
      <c r="A194" s="96" t="s">
        <v>208</v>
      </c>
      <c r="B194" s="89" t="s">
        <v>13</v>
      </c>
      <c r="C194" s="4"/>
      <c r="D194" s="135">
        <f>'NW Fire'!D194+'main adjacent ONLY'!D194+'bond work'!D194</f>
        <v>332735</v>
      </c>
      <c r="E194" s="135">
        <f>'NW Fire'!E194+'main adjacent ONLY'!E194+'bond work'!E194</f>
        <v>133970</v>
      </c>
      <c r="F194" s="136">
        <f>'NW Fire'!F194+'main adjacent ONLY'!F194+'bond work'!F194</f>
        <v>2060</v>
      </c>
      <c r="G194" s="218"/>
      <c r="H194" s="60"/>
      <c r="I194" s="61"/>
      <c r="J194" s="62"/>
      <c r="K194" s="60"/>
      <c r="L194" s="61"/>
      <c r="M194" s="62"/>
      <c r="N194" s="60"/>
      <c r="O194" s="61"/>
      <c r="P194" s="62"/>
      <c r="Q194" s="60"/>
      <c r="R194" s="61"/>
      <c r="S194" s="62"/>
      <c r="T194" s="60"/>
      <c r="U194" s="61"/>
      <c r="V194" s="62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3"/>
      <c r="CS194" s="63"/>
      <c r="CT194" s="63"/>
      <c r="CU194" s="63"/>
      <c r="CV194" s="63"/>
      <c r="CW194" s="63"/>
      <c r="CX194" s="63"/>
      <c r="CY194" s="63"/>
      <c r="CZ194" s="63"/>
      <c r="DA194" s="63"/>
      <c r="DB194" s="63"/>
      <c r="DC194" s="63"/>
      <c r="DD194" s="63"/>
      <c r="DE194" s="63"/>
      <c r="DF194" s="63"/>
      <c r="DG194" s="63"/>
      <c r="DH194" s="63"/>
      <c r="DI194" s="63"/>
      <c r="DJ194" s="63"/>
      <c r="DK194" s="63"/>
      <c r="DL194" s="63"/>
      <c r="DM194" s="63"/>
      <c r="DN194" s="63"/>
      <c r="DO194" s="63"/>
      <c r="DP194" s="63"/>
      <c r="DQ194" s="63"/>
      <c r="DR194" s="63"/>
      <c r="DS194" s="63"/>
      <c r="DT194" s="63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</row>
    <row r="195" spans="1:134" s="5" customFormat="1" ht="15" customHeight="1" thickBot="1">
      <c r="A195" s="96" t="s">
        <v>210</v>
      </c>
      <c r="B195" s="89" t="s">
        <v>377</v>
      </c>
      <c r="C195" s="4"/>
      <c r="D195" s="135">
        <f>'NW Fire'!D195+'main adjacent ONLY'!D195+'bond work'!D195</f>
        <v>26200</v>
      </c>
      <c r="E195" s="135">
        <f>'NW Fire'!E195+'main adjacent ONLY'!E195+'bond work'!E195</f>
        <v>100455</v>
      </c>
      <c r="F195" s="136">
        <f>'NW Fire'!F195+'main adjacent ONLY'!F195+'bond work'!F195</f>
        <v>43864</v>
      </c>
      <c r="G195" s="218"/>
      <c r="H195" s="60"/>
      <c r="I195" s="61"/>
      <c r="J195" s="62"/>
      <c r="K195" s="60"/>
      <c r="L195" s="61"/>
      <c r="M195" s="62"/>
      <c r="N195" s="60"/>
      <c r="O195" s="61"/>
      <c r="P195" s="62"/>
      <c r="Q195" s="60"/>
      <c r="R195" s="61"/>
      <c r="S195" s="62"/>
      <c r="T195" s="60"/>
      <c r="U195" s="61"/>
      <c r="V195" s="62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3"/>
      <c r="CS195" s="63"/>
      <c r="CT195" s="63"/>
      <c r="CU195" s="63"/>
      <c r="CV195" s="63"/>
      <c r="CW195" s="63"/>
      <c r="CX195" s="63"/>
      <c r="CY195" s="63"/>
      <c r="CZ195" s="63"/>
      <c r="DA195" s="63"/>
      <c r="DB195" s="63"/>
      <c r="DC195" s="63"/>
      <c r="DD195" s="63"/>
      <c r="DE195" s="63"/>
      <c r="DF195" s="63"/>
      <c r="DG195" s="63"/>
      <c r="DH195" s="63"/>
      <c r="DI195" s="63"/>
      <c r="DJ195" s="63"/>
      <c r="DK195" s="63"/>
      <c r="DL195" s="63"/>
      <c r="DM195" s="63"/>
      <c r="DN195" s="63"/>
      <c r="DO195" s="63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</row>
    <row r="196" spans="1:134" s="5" customFormat="1" ht="15" customHeight="1" thickBot="1">
      <c r="A196" s="96" t="s">
        <v>210</v>
      </c>
      <c r="B196" s="89" t="s">
        <v>375</v>
      </c>
      <c r="C196" s="4"/>
      <c r="D196" s="135">
        <f>'NW Fire'!D196+'main adjacent ONLY'!D196+'bond work'!D196</f>
        <v>289566</v>
      </c>
      <c r="E196" s="135">
        <f>'NW Fire'!E196+'main adjacent ONLY'!E196+'bond work'!E196</f>
        <v>22750</v>
      </c>
      <c r="F196" s="136">
        <f>'NW Fire'!F196+'main adjacent ONLY'!F196+'bond work'!F196</f>
        <v>0</v>
      </c>
      <c r="G196" s="218"/>
      <c r="H196" s="60"/>
      <c r="I196" s="61"/>
      <c r="J196" s="62"/>
      <c r="K196" s="60"/>
      <c r="L196" s="61"/>
      <c r="M196" s="62"/>
      <c r="N196" s="60"/>
      <c r="O196" s="61"/>
      <c r="P196" s="62"/>
      <c r="Q196" s="60"/>
      <c r="R196" s="61"/>
      <c r="S196" s="62"/>
      <c r="T196" s="60"/>
      <c r="U196" s="61"/>
      <c r="V196" s="62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  <c r="CE196" s="63"/>
      <c r="CF196" s="63"/>
      <c r="CG196" s="63"/>
      <c r="CH196" s="63"/>
      <c r="CI196" s="63"/>
      <c r="CJ196" s="63"/>
      <c r="CK196" s="63"/>
      <c r="CL196" s="63"/>
      <c r="CM196" s="63"/>
      <c r="CN196" s="63"/>
      <c r="CO196" s="63"/>
      <c r="CP196" s="63"/>
      <c r="CQ196" s="63"/>
      <c r="CR196" s="63"/>
      <c r="CS196" s="63"/>
      <c r="CT196" s="63"/>
      <c r="CU196" s="63"/>
      <c r="CV196" s="63"/>
      <c r="CW196" s="63"/>
      <c r="CX196" s="63"/>
      <c r="CY196" s="63"/>
      <c r="CZ196" s="63"/>
      <c r="DA196" s="63"/>
      <c r="DB196" s="63"/>
      <c r="DC196" s="63"/>
      <c r="DD196" s="63"/>
      <c r="DE196" s="63"/>
      <c r="DF196" s="63"/>
      <c r="DG196" s="63"/>
      <c r="DH196" s="63"/>
      <c r="DI196" s="63"/>
      <c r="DJ196" s="63"/>
      <c r="DK196" s="63"/>
      <c r="DL196" s="63"/>
      <c r="DM196" s="63"/>
      <c r="DN196" s="63"/>
      <c r="DO196" s="63"/>
      <c r="DP196" s="63"/>
      <c r="DQ196" s="63"/>
      <c r="DR196" s="63"/>
      <c r="DS196" s="63"/>
      <c r="DT196" s="63"/>
      <c r="DU196" s="63"/>
      <c r="DV196" s="63"/>
      <c r="DW196" s="63"/>
      <c r="DX196" s="63"/>
      <c r="DY196" s="63"/>
      <c r="DZ196" s="63"/>
      <c r="EA196" s="63"/>
      <c r="EB196" s="63"/>
      <c r="EC196" s="63"/>
      <c r="ED196" s="63"/>
    </row>
    <row r="197" spans="1:134" s="5" customFormat="1" ht="15" customHeight="1" thickBot="1">
      <c r="A197" s="96" t="s">
        <v>209</v>
      </c>
      <c r="B197" s="6" t="s">
        <v>17</v>
      </c>
      <c r="C197" s="4"/>
      <c r="D197" s="135">
        <f>'NW Fire'!D197+'main adjacent ONLY'!D197+'bond work'!D197</f>
        <v>11297</v>
      </c>
      <c r="E197" s="135">
        <f>'NW Fire'!E197+'main adjacent ONLY'!E197+'bond work'!E197</f>
        <v>13016</v>
      </c>
      <c r="F197" s="136">
        <f>'NW Fire'!F197+'main adjacent ONLY'!F197+'bond work'!F197</f>
        <v>0</v>
      </c>
      <c r="G197" s="218"/>
      <c r="H197" s="60"/>
      <c r="I197" s="61"/>
      <c r="J197" s="62"/>
      <c r="K197" s="60"/>
      <c r="L197" s="61"/>
      <c r="M197" s="62"/>
      <c r="N197" s="60"/>
      <c r="O197" s="61"/>
      <c r="P197" s="62"/>
      <c r="Q197" s="60"/>
      <c r="R197" s="61"/>
      <c r="S197" s="62"/>
      <c r="T197" s="60"/>
      <c r="U197" s="61"/>
      <c r="V197" s="62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  <c r="CE197" s="63"/>
      <c r="CF197" s="63"/>
      <c r="CG197" s="63"/>
      <c r="CH197" s="63"/>
      <c r="CI197" s="63"/>
      <c r="CJ197" s="63"/>
      <c r="CK197" s="63"/>
      <c r="CL197" s="63"/>
      <c r="CM197" s="63"/>
      <c r="CN197" s="63"/>
      <c r="CO197" s="63"/>
      <c r="CP197" s="63"/>
      <c r="CQ197" s="63"/>
      <c r="CR197" s="63"/>
      <c r="CS197" s="63"/>
      <c r="CT197" s="63"/>
      <c r="CU197" s="63"/>
      <c r="CV197" s="63"/>
      <c r="CW197" s="63"/>
      <c r="CX197" s="63"/>
      <c r="CY197" s="63"/>
      <c r="CZ197" s="63"/>
      <c r="DA197" s="63"/>
      <c r="DB197" s="63"/>
      <c r="DC197" s="63"/>
      <c r="DD197" s="63"/>
      <c r="DE197" s="63"/>
      <c r="DF197" s="63"/>
      <c r="DG197" s="63"/>
      <c r="DH197" s="63"/>
      <c r="DI197" s="63"/>
      <c r="DJ197" s="63"/>
      <c r="DK197" s="63"/>
      <c r="DL197" s="63"/>
      <c r="DM197" s="63"/>
      <c r="DN197" s="63"/>
      <c r="DO197" s="63"/>
      <c r="DP197" s="63"/>
      <c r="DQ197" s="63"/>
      <c r="DR197" s="63"/>
      <c r="DS197" s="63"/>
      <c r="DT197" s="63"/>
      <c r="DU197" s="63"/>
      <c r="DV197" s="63"/>
      <c r="DW197" s="63"/>
      <c r="DX197" s="63"/>
      <c r="DY197" s="63"/>
      <c r="DZ197" s="63"/>
      <c r="EA197" s="63"/>
      <c r="EB197" s="63"/>
      <c r="EC197" s="63"/>
      <c r="ED197" s="63"/>
    </row>
    <row r="198" spans="1:134" s="5" customFormat="1" ht="15" customHeight="1" thickBot="1">
      <c r="A198" s="96" t="s">
        <v>217</v>
      </c>
      <c r="B198" s="6" t="s">
        <v>24</v>
      </c>
      <c r="C198" s="4"/>
      <c r="D198" s="135">
        <f>'NW Fire'!D198+'main adjacent ONLY'!D198+'bond work'!D198</f>
        <v>0</v>
      </c>
      <c r="E198" s="182"/>
      <c r="F198" s="136">
        <f>'NW Fire'!F198+'main adjacent ONLY'!F198+'bond work'!F198</f>
        <v>0</v>
      </c>
      <c r="G198" s="218"/>
      <c r="H198" s="60"/>
      <c r="I198" s="61"/>
      <c r="J198" s="62"/>
      <c r="K198" s="60"/>
      <c r="L198" s="61"/>
      <c r="M198" s="62"/>
      <c r="N198" s="60"/>
      <c r="O198" s="61"/>
      <c r="P198" s="62"/>
      <c r="Q198" s="60"/>
      <c r="R198" s="61"/>
      <c r="S198" s="62"/>
      <c r="T198" s="60"/>
      <c r="U198" s="61"/>
      <c r="V198" s="62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  <c r="CE198" s="63"/>
      <c r="CF198" s="63"/>
      <c r="CG198" s="63"/>
      <c r="CH198" s="63"/>
      <c r="CI198" s="63"/>
      <c r="CJ198" s="63"/>
      <c r="CK198" s="63"/>
      <c r="CL198" s="63"/>
      <c r="CM198" s="63"/>
      <c r="CN198" s="63"/>
      <c r="CO198" s="63"/>
      <c r="CP198" s="63"/>
      <c r="CQ198" s="63"/>
      <c r="CR198" s="63"/>
      <c r="CS198" s="63"/>
      <c r="CT198" s="63"/>
      <c r="CU198" s="63"/>
      <c r="CV198" s="63"/>
      <c r="CW198" s="63"/>
      <c r="CX198" s="63"/>
      <c r="CY198" s="63"/>
      <c r="CZ198" s="63"/>
      <c r="DA198" s="63"/>
      <c r="DB198" s="63"/>
      <c r="DC198" s="63"/>
      <c r="DD198" s="63"/>
      <c r="DE198" s="63"/>
      <c r="DF198" s="63"/>
      <c r="DG198" s="63"/>
      <c r="DH198" s="63"/>
      <c r="DI198" s="63"/>
      <c r="DJ198" s="63"/>
      <c r="DK198" s="63"/>
      <c r="DL198" s="63"/>
      <c r="DM198" s="63"/>
      <c r="DN198" s="63"/>
      <c r="DO198" s="63"/>
      <c r="DP198" s="63"/>
      <c r="DQ198" s="63"/>
      <c r="DR198" s="63"/>
      <c r="DS198" s="63"/>
      <c r="DT198" s="63"/>
      <c r="DU198" s="63"/>
      <c r="DV198" s="63"/>
      <c r="DW198" s="63"/>
      <c r="DX198" s="63"/>
      <c r="DY198" s="63"/>
      <c r="DZ198" s="63"/>
      <c r="EA198" s="63"/>
      <c r="EB198" s="63"/>
      <c r="EC198" s="63"/>
      <c r="ED198" s="63"/>
    </row>
    <row r="199" spans="1:134" s="5" customFormat="1" ht="15" customHeight="1" thickBot="1">
      <c r="A199" s="96" t="s">
        <v>218</v>
      </c>
      <c r="B199" s="6" t="s">
        <v>25</v>
      </c>
      <c r="C199" s="4"/>
      <c r="D199" s="135">
        <f>'NW Fire'!D199+'main adjacent ONLY'!D199+'bond work'!D199</f>
        <v>196496</v>
      </c>
      <c r="E199" s="182"/>
      <c r="F199" s="136">
        <f>'NW Fire'!F199+'main adjacent ONLY'!F199+'bond work'!F199</f>
        <v>0</v>
      </c>
      <c r="G199" s="218"/>
      <c r="H199" s="60"/>
      <c r="I199" s="61"/>
      <c r="J199" s="62"/>
      <c r="K199" s="60"/>
      <c r="L199" s="61"/>
      <c r="M199" s="62"/>
      <c r="N199" s="60"/>
      <c r="O199" s="61"/>
      <c r="P199" s="62"/>
      <c r="Q199" s="60"/>
      <c r="R199" s="61"/>
      <c r="S199" s="62"/>
      <c r="T199" s="60"/>
      <c r="U199" s="61"/>
      <c r="V199" s="62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  <c r="CE199" s="63"/>
      <c r="CF199" s="63"/>
      <c r="CG199" s="63"/>
      <c r="CH199" s="63"/>
      <c r="CI199" s="63"/>
      <c r="CJ199" s="63"/>
      <c r="CK199" s="63"/>
      <c r="CL199" s="63"/>
      <c r="CM199" s="63"/>
      <c r="CN199" s="63"/>
      <c r="CO199" s="63"/>
      <c r="CP199" s="63"/>
      <c r="CQ199" s="63"/>
      <c r="CR199" s="63"/>
      <c r="CS199" s="63"/>
      <c r="CT199" s="63"/>
      <c r="CU199" s="63"/>
      <c r="CV199" s="63"/>
      <c r="CW199" s="63"/>
      <c r="CX199" s="63"/>
      <c r="CY199" s="63"/>
      <c r="CZ199" s="63"/>
      <c r="DA199" s="63"/>
      <c r="DB199" s="63"/>
      <c r="DC199" s="63"/>
      <c r="DD199" s="63"/>
      <c r="DE199" s="63"/>
      <c r="DF199" s="63"/>
      <c r="DG199" s="63"/>
      <c r="DH199" s="63"/>
      <c r="DI199" s="63"/>
      <c r="DJ199" s="63"/>
      <c r="DK199" s="63"/>
      <c r="DL199" s="63"/>
      <c r="DM199" s="63"/>
      <c r="DN199" s="63"/>
      <c r="DO199" s="63"/>
      <c r="DP199" s="63"/>
      <c r="DQ199" s="63"/>
      <c r="DR199" s="63"/>
      <c r="DS199" s="63"/>
      <c r="DT199" s="63"/>
      <c r="DU199" s="63"/>
      <c r="DV199" s="63"/>
      <c r="DW199" s="63"/>
      <c r="DX199" s="63"/>
      <c r="DY199" s="63"/>
      <c r="DZ199" s="63"/>
      <c r="EA199" s="63"/>
      <c r="EB199" s="63"/>
      <c r="EC199" s="63"/>
      <c r="ED199" s="63"/>
    </row>
    <row r="200" spans="1:134" s="5" customFormat="1" ht="15" customHeight="1" thickBot="1">
      <c r="A200" s="98" t="s">
        <v>193</v>
      </c>
      <c r="B200" s="32" t="s">
        <v>32</v>
      </c>
      <c r="C200" s="86"/>
      <c r="D200" s="139">
        <f>'NW Fire'!D200+'main adjacent ONLY'!D200+'bond work'!D200</f>
        <v>0</v>
      </c>
      <c r="E200" s="184"/>
      <c r="F200" s="140">
        <f>'NW Fire'!F200+'main adjacent ONLY'!F200+'bond work'!F200</f>
        <v>0</v>
      </c>
      <c r="G200" s="218"/>
      <c r="H200" s="60"/>
      <c r="I200" s="61"/>
      <c r="J200" s="62"/>
      <c r="K200" s="60"/>
      <c r="L200" s="61"/>
      <c r="M200" s="62"/>
      <c r="N200" s="60"/>
      <c r="O200" s="61"/>
      <c r="P200" s="62"/>
      <c r="Q200" s="60"/>
      <c r="R200" s="61"/>
      <c r="S200" s="62"/>
      <c r="T200" s="60"/>
      <c r="U200" s="61"/>
      <c r="V200" s="62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  <c r="CE200" s="63"/>
      <c r="CF200" s="63"/>
      <c r="CG200" s="63"/>
      <c r="CH200" s="63"/>
      <c r="CI200" s="63"/>
      <c r="CJ200" s="63"/>
      <c r="CK200" s="63"/>
      <c r="CL200" s="63"/>
      <c r="CM200" s="63"/>
      <c r="CN200" s="63"/>
      <c r="CO200" s="63"/>
      <c r="CP200" s="63"/>
      <c r="CQ200" s="63"/>
      <c r="CR200" s="63"/>
      <c r="CS200" s="63"/>
      <c r="CT200" s="63"/>
      <c r="CU200" s="63"/>
      <c r="CV200" s="63"/>
      <c r="CW200" s="63"/>
      <c r="CX200" s="63"/>
      <c r="CY200" s="63"/>
      <c r="CZ200" s="63"/>
      <c r="DA200" s="63"/>
      <c r="DB200" s="63"/>
      <c r="DC200" s="63"/>
      <c r="DD200" s="63"/>
      <c r="DE200" s="63"/>
      <c r="DF200" s="63"/>
      <c r="DG200" s="63"/>
      <c r="DH200" s="63"/>
      <c r="DI200" s="63"/>
      <c r="DJ200" s="63"/>
      <c r="DK200" s="63"/>
      <c r="DL200" s="63"/>
      <c r="DM200" s="63"/>
      <c r="DN200" s="63"/>
      <c r="DO200" s="63"/>
      <c r="DP200" s="63"/>
      <c r="DQ200" s="63"/>
      <c r="DR200" s="63"/>
      <c r="DS200" s="63"/>
      <c r="DT200" s="63"/>
      <c r="DU200" s="63"/>
      <c r="DV200" s="63"/>
      <c r="DW200" s="63"/>
      <c r="DX200" s="63"/>
      <c r="DY200" s="63"/>
      <c r="DZ200" s="63"/>
      <c r="EA200" s="63"/>
      <c r="EB200" s="63"/>
      <c r="EC200" s="63"/>
      <c r="ED200" s="63"/>
    </row>
    <row r="201" spans="1:134" s="5" customFormat="1" ht="15" customHeight="1" thickBot="1">
      <c r="A201" s="96" t="s">
        <v>219</v>
      </c>
      <c r="B201" s="89" t="s">
        <v>220</v>
      </c>
      <c r="C201" s="4"/>
      <c r="D201" s="137">
        <f>'NW Fire'!D201+'main adjacent ONLY'!D201+'bond work'!D201</f>
        <v>1500</v>
      </c>
      <c r="E201" s="183"/>
      <c r="F201" s="138">
        <f>'NW Fire'!F201+'main adjacent ONLY'!F201+'bond work'!F201</f>
        <v>0</v>
      </c>
      <c r="G201" s="218"/>
      <c r="H201" s="60"/>
      <c r="I201" s="61"/>
      <c r="J201" s="62"/>
      <c r="K201" s="60"/>
      <c r="L201" s="61"/>
      <c r="M201" s="62"/>
      <c r="N201" s="60"/>
      <c r="O201" s="61"/>
      <c r="P201" s="62"/>
      <c r="Q201" s="60"/>
      <c r="R201" s="61"/>
      <c r="S201" s="62"/>
      <c r="T201" s="60"/>
      <c r="U201" s="61"/>
      <c r="V201" s="62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  <c r="CE201" s="63"/>
      <c r="CF201" s="63"/>
      <c r="CG201" s="63"/>
      <c r="CH201" s="63"/>
      <c r="CI201" s="63"/>
      <c r="CJ201" s="63"/>
      <c r="CK201" s="63"/>
      <c r="CL201" s="63"/>
      <c r="CM201" s="63"/>
      <c r="CN201" s="63"/>
      <c r="CO201" s="63"/>
      <c r="CP201" s="63"/>
      <c r="CQ201" s="63"/>
      <c r="CR201" s="63"/>
      <c r="CS201" s="63"/>
      <c r="CT201" s="63"/>
      <c r="CU201" s="63"/>
      <c r="CV201" s="63"/>
      <c r="CW201" s="63"/>
      <c r="CX201" s="63"/>
      <c r="CY201" s="63"/>
      <c r="CZ201" s="63"/>
      <c r="DA201" s="63"/>
      <c r="DB201" s="63"/>
      <c r="DC201" s="63"/>
      <c r="DD201" s="63"/>
      <c r="DE201" s="63"/>
      <c r="DF201" s="63"/>
      <c r="DG201" s="63"/>
      <c r="DH201" s="63"/>
      <c r="DI201" s="63"/>
      <c r="DJ201" s="63"/>
      <c r="DK201" s="63"/>
      <c r="DL201" s="63"/>
      <c r="DM201" s="63"/>
      <c r="DN201" s="63"/>
      <c r="DO201" s="63"/>
      <c r="DP201" s="63"/>
      <c r="DQ201" s="63"/>
      <c r="DR201" s="63"/>
      <c r="DS201" s="63"/>
      <c r="DT201" s="63"/>
      <c r="DU201" s="63"/>
      <c r="DV201" s="63"/>
      <c r="DW201" s="63"/>
      <c r="DX201" s="63"/>
      <c r="DY201" s="63"/>
      <c r="DZ201" s="63"/>
      <c r="EA201" s="63"/>
      <c r="EB201" s="63"/>
      <c r="EC201" s="63"/>
      <c r="ED201" s="63"/>
    </row>
    <row r="202" spans="1:134" s="5" customFormat="1" ht="15" customHeight="1" thickBot="1">
      <c r="A202" s="95" t="s">
        <v>221</v>
      </c>
      <c r="B202" s="107" t="s">
        <v>222</v>
      </c>
      <c r="C202" s="91"/>
      <c r="D202" s="141">
        <f>'NW Fire'!D202+'main adjacent ONLY'!D202+'bond work'!D202</f>
        <v>214444</v>
      </c>
      <c r="E202" s="185"/>
      <c r="F202" s="142">
        <f>'NW Fire'!F202+'main adjacent ONLY'!F202+'bond work'!F202</f>
        <v>0</v>
      </c>
      <c r="G202" s="218"/>
      <c r="H202" s="60"/>
      <c r="I202" s="61"/>
      <c r="J202" s="62"/>
      <c r="K202" s="60"/>
      <c r="L202" s="61"/>
      <c r="M202" s="62"/>
      <c r="N202" s="60"/>
      <c r="O202" s="61"/>
      <c r="P202" s="62"/>
      <c r="Q202" s="60"/>
      <c r="R202" s="61"/>
      <c r="S202" s="62"/>
      <c r="T202" s="60"/>
      <c r="U202" s="61"/>
      <c r="V202" s="62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  <c r="CE202" s="63"/>
      <c r="CF202" s="63"/>
      <c r="CG202" s="63"/>
      <c r="CH202" s="63"/>
      <c r="CI202" s="63"/>
      <c r="CJ202" s="63"/>
      <c r="CK202" s="63"/>
      <c r="CL202" s="63"/>
      <c r="CM202" s="63"/>
      <c r="CN202" s="63"/>
      <c r="CO202" s="63"/>
      <c r="CP202" s="63"/>
      <c r="CQ202" s="63"/>
      <c r="CR202" s="63"/>
      <c r="CS202" s="63"/>
      <c r="CT202" s="63"/>
      <c r="CU202" s="63"/>
      <c r="CV202" s="63"/>
      <c r="CW202" s="63"/>
      <c r="CX202" s="63"/>
      <c r="CY202" s="63"/>
      <c r="CZ202" s="63"/>
      <c r="DA202" s="63"/>
      <c r="DB202" s="63"/>
      <c r="DC202" s="63"/>
      <c r="DD202" s="63"/>
      <c r="DE202" s="63"/>
      <c r="DF202" s="63"/>
      <c r="DG202" s="63"/>
      <c r="DH202" s="63"/>
      <c r="DI202" s="63"/>
      <c r="DJ202" s="63"/>
      <c r="DK202" s="63"/>
      <c r="DL202" s="63"/>
      <c r="DM202" s="63"/>
      <c r="DN202" s="63"/>
      <c r="DO202" s="63"/>
      <c r="DP202" s="63"/>
      <c r="DQ202" s="63"/>
      <c r="DR202" s="63"/>
      <c r="DS202" s="63"/>
      <c r="DT202" s="63"/>
      <c r="DU202" s="63"/>
      <c r="DV202" s="63"/>
      <c r="DW202" s="63"/>
      <c r="DX202" s="63"/>
      <c r="DY202" s="63"/>
      <c r="DZ202" s="63"/>
      <c r="EA202" s="63"/>
      <c r="EB202" s="63"/>
      <c r="EC202" s="63"/>
      <c r="ED202" s="63"/>
    </row>
    <row r="203" spans="1:134" s="5" customFormat="1" ht="15" customHeight="1" thickBot="1">
      <c r="A203" s="220" t="str">
        <f>IFERROR((#REF!+D203+E203+F203)/#REF!,"")</f>
        <v/>
      </c>
      <c r="B203" s="108" t="s">
        <v>198</v>
      </c>
      <c r="C203" s="86"/>
      <c r="D203" s="93">
        <f>SUM(D192:D202)</f>
        <v>1072238</v>
      </c>
      <c r="E203" s="93">
        <f>SUM(E192:E202)</f>
        <v>270191</v>
      </c>
      <c r="F203" s="236">
        <f>SUM(F192:F202)</f>
        <v>45924</v>
      </c>
      <c r="G203" s="218"/>
      <c r="H203" s="60"/>
      <c r="I203" s="61"/>
      <c r="J203" s="62"/>
      <c r="K203" s="60"/>
      <c r="L203" s="61"/>
      <c r="M203" s="62"/>
      <c r="N203" s="60"/>
      <c r="O203" s="61"/>
      <c r="P203" s="62"/>
      <c r="Q203" s="60"/>
      <c r="R203" s="61"/>
      <c r="S203" s="62"/>
      <c r="T203" s="60"/>
      <c r="U203" s="61"/>
      <c r="V203" s="62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H203" s="63"/>
      <c r="CI203" s="63"/>
      <c r="CJ203" s="63"/>
      <c r="CK203" s="63"/>
      <c r="CL203" s="63"/>
      <c r="CM203" s="63"/>
      <c r="CN203" s="63"/>
      <c r="CO203" s="63"/>
      <c r="CP203" s="63"/>
      <c r="CQ203" s="63"/>
      <c r="CR203" s="63"/>
      <c r="CS203" s="63"/>
      <c r="CT203" s="63"/>
      <c r="CU203" s="63"/>
      <c r="CV203" s="63"/>
      <c r="CW203" s="63"/>
      <c r="CX203" s="63"/>
      <c r="CY203" s="63"/>
      <c r="CZ203" s="63"/>
      <c r="DA203" s="63"/>
      <c r="DB203" s="63"/>
      <c r="DC203" s="63"/>
      <c r="DD203" s="63"/>
      <c r="DE203" s="63"/>
      <c r="DF203" s="63"/>
      <c r="DG203" s="63"/>
      <c r="DH203" s="63"/>
      <c r="DI203" s="63"/>
      <c r="DJ203" s="63"/>
      <c r="DK203" s="63"/>
      <c r="DL203" s="63"/>
      <c r="DM203" s="63"/>
      <c r="DN203" s="63"/>
      <c r="DO203" s="63"/>
      <c r="DP203" s="63"/>
      <c r="DQ203" s="63"/>
      <c r="DR203" s="63"/>
      <c r="DS203" s="63"/>
      <c r="DT203" s="63"/>
      <c r="DU203" s="63"/>
      <c r="DV203" s="63"/>
      <c r="DW203" s="63"/>
      <c r="DX203" s="63"/>
      <c r="DY203" s="63"/>
      <c r="DZ203" s="63"/>
      <c r="EA203" s="63"/>
      <c r="EB203" s="63"/>
      <c r="EC203" s="63"/>
      <c r="ED203" s="63"/>
    </row>
    <row r="204" spans="1:134" s="5" customFormat="1" ht="15" customHeight="1" thickBot="1">
      <c r="A204" s="127" t="s">
        <v>187</v>
      </c>
      <c r="B204" s="128" t="s">
        <v>188</v>
      </c>
      <c r="C204" s="124"/>
      <c r="D204" s="112"/>
      <c r="E204" s="112"/>
      <c r="F204" s="113"/>
      <c r="G204" s="218"/>
      <c r="H204" s="60"/>
      <c r="I204" s="61"/>
      <c r="J204" s="62"/>
      <c r="K204" s="60"/>
      <c r="L204" s="61"/>
      <c r="M204" s="62"/>
      <c r="N204" s="60"/>
      <c r="O204" s="61"/>
      <c r="P204" s="62"/>
      <c r="Q204" s="60"/>
      <c r="R204" s="61"/>
      <c r="S204" s="62"/>
      <c r="T204" s="60"/>
      <c r="U204" s="61"/>
      <c r="V204" s="62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  <c r="CE204" s="63"/>
      <c r="CF204" s="63"/>
      <c r="CG204" s="63"/>
      <c r="CH204" s="63"/>
      <c r="CI204" s="63"/>
      <c r="CJ204" s="63"/>
      <c r="CK204" s="63"/>
      <c r="CL204" s="63"/>
      <c r="CM204" s="63"/>
      <c r="CN204" s="63"/>
      <c r="CO204" s="63"/>
      <c r="CP204" s="63"/>
      <c r="CQ204" s="63"/>
      <c r="CR204" s="63"/>
      <c r="CS204" s="63"/>
      <c r="CT204" s="63"/>
      <c r="CU204" s="63"/>
      <c r="CV204" s="63"/>
      <c r="CW204" s="63"/>
      <c r="CX204" s="63"/>
      <c r="CY204" s="63"/>
      <c r="CZ204" s="63"/>
      <c r="DA204" s="63"/>
      <c r="DB204" s="63"/>
      <c r="DC204" s="63"/>
      <c r="DD204" s="63"/>
      <c r="DE204" s="63"/>
      <c r="DF204" s="63"/>
      <c r="DG204" s="63"/>
      <c r="DH204" s="63"/>
      <c r="DI204" s="63"/>
      <c r="DJ204" s="63"/>
      <c r="DK204" s="63"/>
      <c r="DL204" s="63"/>
      <c r="DM204" s="63"/>
      <c r="DN204" s="63"/>
      <c r="DO204" s="63"/>
      <c r="DP204" s="63"/>
      <c r="DQ204" s="63"/>
      <c r="DR204" s="63"/>
      <c r="DS204" s="63"/>
      <c r="DT204" s="63"/>
      <c r="DU204" s="63"/>
      <c r="DV204" s="63"/>
      <c r="DW204" s="63"/>
      <c r="DX204" s="63"/>
      <c r="DY204" s="63"/>
      <c r="DZ204" s="63"/>
      <c r="EA204" s="63"/>
      <c r="EB204" s="63"/>
      <c r="EC204" s="63"/>
      <c r="ED204" s="63"/>
    </row>
    <row r="205" spans="1:134" s="5" customFormat="1" ht="15" customHeight="1" thickBot="1">
      <c r="A205" s="96" t="s">
        <v>212</v>
      </c>
      <c r="B205" s="6" t="s">
        <v>19</v>
      </c>
      <c r="C205" s="4"/>
      <c r="D205" s="135">
        <f>'NW Fire'!D205+'main adjacent ONLY'!D205+'bond work'!D205</f>
        <v>450074</v>
      </c>
      <c r="E205" s="182"/>
      <c r="F205" s="136">
        <f>'NW Fire'!F205+'main adjacent ONLY'!F205+'bond work'!F205</f>
        <v>123456</v>
      </c>
      <c r="G205" s="218"/>
      <c r="H205" s="60"/>
      <c r="I205" s="61"/>
      <c r="J205" s="62"/>
      <c r="K205" s="60"/>
      <c r="L205" s="61"/>
      <c r="M205" s="62"/>
      <c r="N205" s="60"/>
      <c r="O205" s="61"/>
      <c r="P205" s="62"/>
      <c r="Q205" s="60"/>
      <c r="R205" s="61"/>
      <c r="S205" s="62"/>
      <c r="T205" s="60"/>
      <c r="U205" s="61"/>
      <c r="V205" s="62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  <c r="CE205" s="63"/>
      <c r="CF205" s="63"/>
      <c r="CG205" s="63"/>
      <c r="CH205" s="63"/>
      <c r="CI205" s="63"/>
      <c r="CJ205" s="63"/>
      <c r="CK205" s="63"/>
      <c r="CL205" s="63"/>
      <c r="CM205" s="63"/>
      <c r="CN205" s="63"/>
      <c r="CO205" s="63"/>
      <c r="CP205" s="63"/>
      <c r="CQ205" s="63"/>
      <c r="CR205" s="63"/>
      <c r="CS205" s="63"/>
      <c r="CT205" s="63"/>
      <c r="CU205" s="63"/>
      <c r="CV205" s="63"/>
      <c r="CW205" s="63"/>
      <c r="CX205" s="63"/>
      <c r="CY205" s="63"/>
      <c r="CZ205" s="63"/>
      <c r="DA205" s="63"/>
      <c r="DB205" s="63"/>
      <c r="DC205" s="63"/>
      <c r="DD205" s="63"/>
      <c r="DE205" s="63"/>
      <c r="DF205" s="63"/>
      <c r="DG205" s="63"/>
      <c r="DH205" s="63"/>
      <c r="DI205" s="63"/>
      <c r="DJ205" s="63"/>
      <c r="DK205" s="63"/>
      <c r="DL205" s="63"/>
      <c r="DM205" s="63"/>
      <c r="DN205" s="63"/>
      <c r="DO205" s="63"/>
      <c r="DP205" s="63"/>
      <c r="DQ205" s="63"/>
      <c r="DR205" s="63"/>
      <c r="DS205" s="63"/>
      <c r="DT205" s="63"/>
      <c r="DU205" s="63"/>
      <c r="DV205" s="63"/>
      <c r="DW205" s="63"/>
      <c r="DX205" s="63"/>
      <c r="DY205" s="63"/>
      <c r="DZ205" s="63"/>
      <c r="EA205" s="63"/>
      <c r="EB205" s="63"/>
      <c r="EC205" s="63"/>
      <c r="ED205" s="63"/>
    </row>
    <row r="206" spans="1:134" s="5" customFormat="1" ht="15" customHeight="1" thickBot="1">
      <c r="A206" s="96" t="s">
        <v>214</v>
      </c>
      <c r="B206" s="80" t="s">
        <v>150</v>
      </c>
      <c r="C206" s="4"/>
      <c r="D206" s="135">
        <f>'NW Fire'!D206+'main adjacent ONLY'!D206+'bond work'!D206</f>
        <v>0</v>
      </c>
      <c r="E206" s="182"/>
      <c r="F206" s="136">
        <f>'NW Fire'!F206+'main adjacent ONLY'!F206+'bond work'!F206</f>
        <v>0</v>
      </c>
      <c r="G206" s="218"/>
      <c r="H206" s="60"/>
      <c r="I206" s="61"/>
      <c r="J206" s="62"/>
      <c r="K206" s="60"/>
      <c r="L206" s="61"/>
      <c r="M206" s="62"/>
      <c r="N206" s="60"/>
      <c r="O206" s="61"/>
      <c r="P206" s="62"/>
      <c r="Q206" s="60"/>
      <c r="R206" s="61"/>
      <c r="S206" s="62"/>
      <c r="T206" s="60"/>
      <c r="U206" s="61"/>
      <c r="V206" s="62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  <c r="CE206" s="63"/>
      <c r="CF206" s="63"/>
      <c r="CG206" s="63"/>
      <c r="CH206" s="63"/>
      <c r="CI206" s="63"/>
      <c r="CJ206" s="63"/>
      <c r="CK206" s="63"/>
      <c r="CL206" s="63"/>
      <c r="CM206" s="63"/>
      <c r="CN206" s="63"/>
      <c r="CO206" s="63"/>
      <c r="CP206" s="63"/>
      <c r="CQ206" s="63"/>
      <c r="CR206" s="63"/>
      <c r="CS206" s="63"/>
      <c r="CT206" s="63"/>
      <c r="CU206" s="63"/>
      <c r="CV206" s="63"/>
      <c r="CW206" s="63"/>
      <c r="CX206" s="63"/>
      <c r="CY206" s="63"/>
      <c r="CZ206" s="63"/>
      <c r="DA206" s="63"/>
      <c r="DB206" s="63"/>
      <c r="DC206" s="63"/>
      <c r="DD206" s="63"/>
      <c r="DE206" s="63"/>
      <c r="DF206" s="63"/>
      <c r="DG206" s="63"/>
      <c r="DH206" s="63"/>
      <c r="DI206" s="63"/>
      <c r="DJ206" s="63"/>
      <c r="DK206" s="63"/>
      <c r="DL206" s="63"/>
      <c r="DM206" s="63"/>
      <c r="DN206" s="63"/>
      <c r="DO206" s="63"/>
      <c r="DP206" s="63"/>
      <c r="DQ206" s="63"/>
      <c r="DR206" s="63"/>
      <c r="DS206" s="63"/>
      <c r="DT206" s="63"/>
      <c r="DU206" s="63"/>
      <c r="DV206" s="63"/>
      <c r="DW206" s="63"/>
      <c r="DX206" s="63"/>
      <c r="DY206" s="63"/>
      <c r="DZ206" s="63"/>
      <c r="EA206" s="63"/>
      <c r="EB206" s="63"/>
      <c r="EC206" s="63"/>
      <c r="ED206" s="63"/>
    </row>
    <row r="207" spans="1:134" s="5" customFormat="1" ht="15" customHeight="1" thickBot="1">
      <c r="A207" s="96" t="s">
        <v>200</v>
      </c>
      <c r="B207" s="6" t="s">
        <v>180</v>
      </c>
      <c r="C207" s="4"/>
      <c r="D207" s="135">
        <f>'NW Fire'!D207+'main adjacent ONLY'!D207+'bond work'!D207</f>
        <v>0</v>
      </c>
      <c r="E207" s="182"/>
      <c r="F207" s="136">
        <f>'NW Fire'!F207+'main adjacent ONLY'!F207+'bond work'!F207</f>
        <v>0</v>
      </c>
      <c r="G207" s="218"/>
      <c r="H207" s="60"/>
      <c r="I207" s="61"/>
      <c r="J207" s="62"/>
      <c r="K207" s="60"/>
      <c r="L207" s="61"/>
      <c r="M207" s="62"/>
      <c r="N207" s="60"/>
      <c r="O207" s="61"/>
      <c r="P207" s="62"/>
      <c r="Q207" s="60"/>
      <c r="R207" s="61"/>
      <c r="S207" s="62"/>
      <c r="T207" s="60"/>
      <c r="U207" s="61"/>
      <c r="V207" s="62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  <c r="CE207" s="63"/>
      <c r="CF207" s="63"/>
      <c r="CG207" s="63"/>
      <c r="CH207" s="63"/>
      <c r="CI207" s="63"/>
      <c r="CJ207" s="63"/>
      <c r="CK207" s="63"/>
      <c r="CL207" s="63"/>
      <c r="CM207" s="63"/>
      <c r="CN207" s="63"/>
      <c r="CO207" s="63"/>
      <c r="CP207" s="63"/>
      <c r="CQ207" s="63"/>
      <c r="CR207" s="63"/>
      <c r="CS207" s="63"/>
      <c r="CT207" s="63"/>
      <c r="CU207" s="63"/>
      <c r="CV207" s="63"/>
      <c r="CW207" s="63"/>
      <c r="CX207" s="63"/>
      <c r="CY207" s="63"/>
      <c r="CZ207" s="63"/>
      <c r="DA207" s="63"/>
      <c r="DB207" s="63"/>
      <c r="DC207" s="63"/>
      <c r="DD207" s="63"/>
      <c r="DE207" s="63"/>
      <c r="DF207" s="63"/>
      <c r="DG207" s="63"/>
      <c r="DH207" s="63"/>
      <c r="DI207" s="63"/>
      <c r="DJ207" s="63"/>
      <c r="DK207" s="63"/>
      <c r="DL207" s="63"/>
      <c r="DM207" s="63"/>
      <c r="DN207" s="63"/>
      <c r="DO207" s="63"/>
      <c r="DP207" s="63"/>
      <c r="DQ207" s="63"/>
      <c r="DR207" s="63"/>
      <c r="DS207" s="63"/>
      <c r="DT207" s="63"/>
      <c r="DU207" s="63"/>
      <c r="DV207" s="63"/>
      <c r="DW207" s="63"/>
      <c r="DX207" s="63"/>
      <c r="DY207" s="63"/>
      <c r="DZ207" s="63"/>
      <c r="EA207" s="63"/>
      <c r="EB207" s="63"/>
      <c r="EC207" s="63"/>
      <c r="ED207" s="63"/>
    </row>
    <row r="208" spans="1:134" s="5" customFormat="1" ht="15" customHeight="1" thickBot="1">
      <c r="A208" s="96" t="s">
        <v>213</v>
      </c>
      <c r="B208" s="6" t="s">
        <v>181</v>
      </c>
      <c r="C208" s="4"/>
      <c r="D208" s="135">
        <f>'NW Fire'!D208+'main adjacent ONLY'!D208+'bond work'!D208</f>
        <v>0</v>
      </c>
      <c r="E208" s="182"/>
      <c r="F208" s="136">
        <f>'NW Fire'!F208+'main adjacent ONLY'!F208+'bond work'!F208</f>
        <v>0</v>
      </c>
      <c r="G208" s="218"/>
      <c r="H208" s="60"/>
      <c r="I208" s="61"/>
      <c r="J208" s="62"/>
      <c r="K208" s="60"/>
      <c r="L208" s="61"/>
      <c r="M208" s="62"/>
      <c r="N208" s="60"/>
      <c r="O208" s="61"/>
      <c r="P208" s="62"/>
      <c r="Q208" s="60"/>
      <c r="R208" s="61"/>
      <c r="S208" s="62"/>
      <c r="T208" s="60"/>
      <c r="U208" s="61"/>
      <c r="V208" s="62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  <c r="CE208" s="63"/>
      <c r="CF208" s="63"/>
      <c r="CG208" s="63"/>
      <c r="CH208" s="63"/>
      <c r="CI208" s="63"/>
      <c r="CJ208" s="63"/>
      <c r="CK208" s="63"/>
      <c r="CL208" s="63"/>
      <c r="CM208" s="63"/>
      <c r="CN208" s="63"/>
      <c r="CO208" s="63"/>
      <c r="CP208" s="63"/>
      <c r="CQ208" s="63"/>
      <c r="CR208" s="63"/>
      <c r="CS208" s="63"/>
      <c r="CT208" s="63"/>
      <c r="CU208" s="63"/>
      <c r="CV208" s="63"/>
      <c r="CW208" s="63"/>
      <c r="CX208" s="63"/>
      <c r="CY208" s="63"/>
      <c r="CZ208" s="63"/>
      <c r="DA208" s="63"/>
      <c r="DB208" s="63"/>
      <c r="DC208" s="63"/>
      <c r="DD208" s="63"/>
      <c r="DE208" s="63"/>
      <c r="DF208" s="63"/>
      <c r="DG208" s="63"/>
      <c r="DH208" s="63"/>
      <c r="DI208" s="63"/>
      <c r="DJ208" s="63"/>
      <c r="DK208" s="63"/>
      <c r="DL208" s="63"/>
      <c r="DM208" s="63"/>
      <c r="DN208" s="63"/>
      <c r="DO208" s="63"/>
      <c r="DP208" s="63"/>
      <c r="DQ208" s="63"/>
      <c r="DR208" s="63"/>
      <c r="DS208" s="63"/>
      <c r="DT208" s="63"/>
      <c r="DU208" s="63"/>
      <c r="DV208" s="63"/>
      <c r="DW208" s="63"/>
      <c r="DX208" s="63"/>
      <c r="DY208" s="63"/>
      <c r="DZ208" s="63"/>
      <c r="EA208" s="63"/>
      <c r="EB208" s="63"/>
      <c r="EC208" s="63"/>
      <c r="ED208" s="63"/>
    </row>
    <row r="209" spans="1:134" s="5" customFormat="1" ht="15" customHeight="1" thickBot="1">
      <c r="A209" s="96" t="s">
        <v>201</v>
      </c>
      <c r="B209" s="6" t="s">
        <v>12</v>
      </c>
      <c r="C209" s="4"/>
      <c r="D209" s="135">
        <f>'NW Fire'!D209+'main adjacent ONLY'!D209+'bond work'!D209</f>
        <v>0</v>
      </c>
      <c r="E209" s="182"/>
      <c r="F209" s="136">
        <f>'NW Fire'!F209+'main adjacent ONLY'!F209+'bond work'!F209</f>
        <v>0</v>
      </c>
      <c r="G209" s="218"/>
      <c r="H209" s="60"/>
      <c r="I209" s="61"/>
      <c r="J209" s="62"/>
      <c r="K209" s="60"/>
      <c r="L209" s="61"/>
      <c r="M209" s="62"/>
      <c r="N209" s="60"/>
      <c r="O209" s="61"/>
      <c r="P209" s="62"/>
      <c r="Q209" s="60"/>
      <c r="R209" s="61"/>
      <c r="S209" s="62"/>
      <c r="T209" s="60"/>
      <c r="U209" s="61"/>
      <c r="V209" s="62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  <c r="CE209" s="63"/>
      <c r="CF209" s="63"/>
      <c r="CG209" s="63"/>
      <c r="CH209" s="63"/>
      <c r="CI209" s="63"/>
      <c r="CJ209" s="63"/>
      <c r="CK209" s="63"/>
      <c r="CL209" s="63"/>
      <c r="CM209" s="63"/>
      <c r="CN209" s="63"/>
      <c r="CO209" s="63"/>
      <c r="CP209" s="63"/>
      <c r="CQ209" s="63"/>
      <c r="CR209" s="63"/>
      <c r="CS209" s="63"/>
      <c r="CT209" s="63"/>
      <c r="CU209" s="63"/>
      <c r="CV209" s="63"/>
      <c r="CW209" s="63"/>
      <c r="CX209" s="63"/>
      <c r="CY209" s="63"/>
      <c r="CZ209" s="63"/>
      <c r="DA209" s="63"/>
      <c r="DB209" s="63"/>
      <c r="DC209" s="63"/>
      <c r="DD209" s="63"/>
      <c r="DE209" s="63"/>
      <c r="DF209" s="63"/>
      <c r="DG209" s="63"/>
      <c r="DH209" s="63"/>
      <c r="DI209" s="63"/>
      <c r="DJ209" s="63"/>
      <c r="DK209" s="63"/>
      <c r="DL209" s="63"/>
      <c r="DM209" s="63"/>
      <c r="DN209" s="63"/>
      <c r="DO209" s="63"/>
      <c r="DP209" s="63"/>
      <c r="DQ209" s="63"/>
      <c r="DR209" s="63"/>
      <c r="DS209" s="63"/>
      <c r="DT209" s="63"/>
      <c r="DU209" s="63"/>
      <c r="DV209" s="63"/>
      <c r="DW209" s="63"/>
      <c r="DX209" s="63"/>
      <c r="DY209" s="63"/>
      <c r="DZ209" s="63"/>
      <c r="EA209" s="63"/>
      <c r="EB209" s="63"/>
      <c r="EC209" s="63"/>
      <c r="ED209" s="63"/>
    </row>
    <row r="210" spans="1:134" s="5" customFormat="1" ht="15" customHeight="1" thickBot="1">
      <c r="A210" s="109" t="s">
        <v>186</v>
      </c>
      <c r="B210" s="7" t="s">
        <v>8</v>
      </c>
      <c r="C210" s="88"/>
      <c r="D210" s="133">
        <f>'NW Fire'!D210+'main adjacent ONLY'!D210+'bond work'!D210</f>
        <v>0</v>
      </c>
      <c r="E210" s="181"/>
      <c r="F210" s="161">
        <f>'NW Fire'!F210+'main adjacent ONLY'!F210+'bond work'!F210</f>
        <v>0</v>
      </c>
      <c r="G210" s="218"/>
      <c r="H210" s="60"/>
      <c r="I210" s="61"/>
      <c r="J210" s="62"/>
      <c r="K210" s="60"/>
      <c r="L210" s="61"/>
      <c r="M210" s="62"/>
      <c r="N210" s="60"/>
      <c r="O210" s="61"/>
      <c r="P210" s="62"/>
      <c r="Q210" s="60"/>
      <c r="R210" s="61"/>
      <c r="S210" s="62"/>
      <c r="T210" s="60"/>
      <c r="U210" s="61"/>
      <c r="V210" s="62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  <c r="CE210" s="63"/>
      <c r="CF210" s="63"/>
      <c r="CG210" s="63"/>
      <c r="CH210" s="63"/>
      <c r="CI210" s="63"/>
      <c r="CJ210" s="63"/>
      <c r="CK210" s="63"/>
      <c r="CL210" s="63"/>
      <c r="CM210" s="63"/>
      <c r="CN210" s="63"/>
      <c r="CO210" s="63"/>
      <c r="CP210" s="63"/>
      <c r="CQ210" s="63"/>
      <c r="CR210" s="63"/>
      <c r="CS210" s="63"/>
      <c r="CT210" s="63"/>
      <c r="CU210" s="63"/>
      <c r="CV210" s="63"/>
      <c r="CW210" s="63"/>
      <c r="CX210" s="63"/>
      <c r="CY210" s="63"/>
      <c r="CZ210" s="63"/>
      <c r="DA210" s="63"/>
      <c r="DB210" s="63"/>
      <c r="DC210" s="63"/>
      <c r="DD210" s="63"/>
      <c r="DE210" s="63"/>
      <c r="DF210" s="63"/>
      <c r="DG210" s="63"/>
      <c r="DH210" s="63"/>
      <c r="DI210" s="63"/>
      <c r="DJ210" s="63"/>
      <c r="DK210" s="63"/>
      <c r="DL210" s="63"/>
      <c r="DM210" s="63"/>
      <c r="DN210" s="63"/>
      <c r="DO210" s="63"/>
      <c r="DP210" s="63"/>
      <c r="DQ210" s="63"/>
      <c r="DR210" s="63"/>
      <c r="DS210" s="63"/>
      <c r="DT210" s="63"/>
      <c r="DU210" s="63"/>
      <c r="DV210" s="63"/>
      <c r="DW210" s="63"/>
      <c r="DX210" s="63"/>
      <c r="DY210" s="63"/>
      <c r="DZ210" s="63"/>
      <c r="EA210" s="63"/>
      <c r="EB210" s="63"/>
      <c r="EC210" s="63"/>
      <c r="ED210" s="63"/>
    </row>
    <row r="211" spans="1:134" s="5" customFormat="1" ht="15" customHeight="1" thickBot="1">
      <c r="A211" s="220" t="str">
        <f>IFERROR((#REF!+D211+E211+F211)/#REF!,"")</f>
        <v/>
      </c>
      <c r="B211" s="108" t="s">
        <v>199</v>
      </c>
      <c r="C211" s="86"/>
      <c r="D211" s="93">
        <f>SUM(D205:D210)</f>
        <v>450074</v>
      </c>
      <c r="E211" s="93">
        <f>SUM(E205:E210)</f>
        <v>0</v>
      </c>
      <c r="F211" s="236">
        <f>SUM(F205:F210)</f>
        <v>123456</v>
      </c>
      <c r="G211" s="218"/>
      <c r="H211" s="60"/>
      <c r="I211" s="61"/>
      <c r="J211" s="62"/>
      <c r="K211" s="60"/>
      <c r="L211" s="61"/>
      <c r="M211" s="62"/>
      <c r="N211" s="60"/>
      <c r="O211" s="61"/>
      <c r="P211" s="62"/>
      <c r="Q211" s="60"/>
      <c r="R211" s="61"/>
      <c r="S211" s="62"/>
      <c r="T211" s="60"/>
      <c r="U211" s="61"/>
      <c r="V211" s="62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  <c r="CE211" s="63"/>
      <c r="CF211" s="63"/>
      <c r="CG211" s="63"/>
      <c r="CH211" s="63"/>
      <c r="CI211" s="63"/>
      <c r="CJ211" s="63"/>
      <c r="CK211" s="63"/>
      <c r="CL211" s="63"/>
      <c r="CM211" s="63"/>
      <c r="CN211" s="63"/>
      <c r="CO211" s="63"/>
      <c r="CP211" s="63"/>
      <c r="CQ211" s="63"/>
      <c r="CR211" s="63"/>
      <c r="CS211" s="63"/>
      <c r="CT211" s="63"/>
      <c r="CU211" s="63"/>
      <c r="CV211" s="63"/>
      <c r="CW211" s="63"/>
      <c r="CX211" s="63"/>
      <c r="CY211" s="63"/>
      <c r="CZ211" s="63"/>
      <c r="DA211" s="63"/>
      <c r="DB211" s="63"/>
      <c r="DC211" s="63"/>
      <c r="DD211" s="63"/>
      <c r="DE211" s="63"/>
      <c r="DF211" s="63"/>
      <c r="DG211" s="63"/>
      <c r="DH211" s="63"/>
      <c r="DI211" s="63"/>
      <c r="DJ211" s="63"/>
      <c r="DK211" s="63"/>
      <c r="DL211" s="63"/>
      <c r="DM211" s="63"/>
      <c r="DN211" s="63"/>
      <c r="DO211" s="63"/>
      <c r="DP211" s="63"/>
      <c r="DQ211" s="63"/>
      <c r="DR211" s="63"/>
      <c r="DS211" s="63"/>
      <c r="DT211" s="63"/>
      <c r="DU211" s="63"/>
      <c r="DV211" s="63"/>
      <c r="DW211" s="63"/>
      <c r="DX211" s="63"/>
      <c r="DY211" s="63"/>
      <c r="DZ211" s="63"/>
      <c r="EA211" s="63"/>
      <c r="EB211" s="63"/>
      <c r="EC211" s="63"/>
      <c r="ED211" s="63"/>
    </row>
    <row r="212" spans="1:134" s="18" customFormat="1" ht="16.5" customHeight="1" thickBot="1">
      <c r="A212" s="222"/>
      <c r="B212" s="39" t="s">
        <v>165</v>
      </c>
      <c r="C212" s="40"/>
      <c r="D212" s="41">
        <f>SUM(D20,D25,D33,D41,D48,D55,D71,D83,D98,D113,D127,D135,D141,D146,D149,D157,D165,D168,D174,D180,D185,D190,D203,D211)</f>
        <v>10914284</v>
      </c>
      <c r="E212" s="41">
        <f>SUM(E20,E25,E33,E41,E48,E55,E71,E83,E98,E113,E127,E135,E141,E146,E149,E157,E165,E168,E174,E180,E185,E190,E203,E211)</f>
        <v>357497</v>
      </c>
      <c r="F212" s="237">
        <f>SUM(F20,F25,F33,F41,F48,F55,F71,F83,F98,F113,F127,F135,F141,F146,F149,F157,F165,F168,F174,F180,F185,F190,F203,F211)</f>
        <v>192089</v>
      </c>
      <c r="G212" s="223"/>
      <c r="H212" s="73"/>
      <c r="I212" s="74"/>
      <c r="J212" s="75"/>
      <c r="K212" s="73"/>
      <c r="L212" s="74"/>
      <c r="M212" s="75"/>
      <c r="N212" s="73"/>
      <c r="O212" s="74"/>
      <c r="P212" s="75"/>
      <c r="Q212" s="73"/>
      <c r="R212" s="74"/>
      <c r="S212" s="75"/>
      <c r="T212" s="73"/>
      <c r="U212" s="74"/>
      <c r="V212" s="75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  <c r="DP212" s="77"/>
      <c r="DQ212" s="77"/>
      <c r="DR212" s="77"/>
      <c r="DS212" s="77"/>
      <c r="DT212" s="77"/>
      <c r="DU212" s="77"/>
      <c r="DV212" s="77"/>
      <c r="DW212" s="77"/>
      <c r="DX212" s="77"/>
      <c r="DY212" s="77"/>
      <c r="DZ212" s="77"/>
      <c r="EA212" s="77"/>
      <c r="EB212" s="77"/>
      <c r="EC212" s="77"/>
      <c r="ED212" s="77"/>
    </row>
    <row r="213" spans="1:134" s="18" customFormat="1" ht="16.5" customHeight="1">
      <c r="A213" s="224"/>
      <c r="B213" s="19" t="s">
        <v>368</v>
      </c>
      <c r="C213" s="4"/>
      <c r="D213" s="162">
        <f>'NW Fire'!D213+'main adjacent ONLY'!D213+'bond work'!D213</f>
        <v>1024258</v>
      </c>
      <c r="E213" s="163">
        <f>'NW Fire'!E213+'main adjacent ONLY'!E213+'bond work'!E213</f>
        <v>66932</v>
      </c>
      <c r="F213" s="163">
        <f>'NW Fire'!F213+'main adjacent ONLY'!F213+'bond work'!F213</f>
        <v>43683</v>
      </c>
      <c r="G213" s="223"/>
      <c r="H213" s="73">
        <f>F213+E213</f>
        <v>110615</v>
      </c>
      <c r="I213" s="74"/>
      <c r="J213" s="75"/>
      <c r="K213" s="73"/>
      <c r="L213" s="74"/>
      <c r="M213" s="75"/>
      <c r="N213" s="73"/>
      <c r="O213" s="74"/>
      <c r="P213" s="75"/>
      <c r="Q213" s="73"/>
      <c r="R213" s="74"/>
      <c r="S213" s="75"/>
      <c r="T213" s="73"/>
      <c r="U213" s="74"/>
      <c r="V213" s="75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7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  <c r="DP213" s="77"/>
      <c r="DQ213" s="77"/>
      <c r="DR213" s="77"/>
      <c r="DS213" s="77"/>
      <c r="DT213" s="77"/>
      <c r="DU213" s="77"/>
      <c r="DV213" s="77"/>
      <c r="DW213" s="77"/>
      <c r="DX213" s="77"/>
      <c r="DY213" s="77"/>
      <c r="DZ213" s="77"/>
      <c r="EA213" s="77"/>
      <c r="EB213" s="77"/>
      <c r="EC213" s="77"/>
      <c r="ED213" s="77"/>
    </row>
    <row r="214" spans="1:134" s="18" customFormat="1" ht="16.5" customHeight="1">
      <c r="A214" s="224" t="str">
        <f>IFERROR((#REF!/#REF!),"")</f>
        <v/>
      </c>
      <c r="B214" s="19" t="s">
        <v>166</v>
      </c>
      <c r="C214" s="4"/>
      <c r="D214" s="162">
        <f>'NW Fire'!D214+'main adjacent ONLY'!D214+'bond work'!D214</f>
        <v>750848</v>
      </c>
      <c r="E214" s="163">
        <f>'NW Fire'!E214+'main adjacent ONLY'!E214+'bond work'!E214</f>
        <v>26770</v>
      </c>
      <c r="F214" s="163">
        <f>'NW Fire'!F214+'main adjacent ONLY'!F214+'bond work'!F214</f>
        <v>13113</v>
      </c>
      <c r="G214" s="223"/>
      <c r="H214" s="73"/>
      <c r="I214" s="74"/>
      <c r="J214" s="75"/>
      <c r="K214" s="73"/>
      <c r="L214" s="74"/>
      <c r="M214" s="75"/>
      <c r="N214" s="73"/>
      <c r="O214" s="74"/>
      <c r="P214" s="75"/>
      <c r="Q214" s="73"/>
      <c r="R214" s="74"/>
      <c r="S214" s="75"/>
      <c r="T214" s="73"/>
      <c r="U214" s="74"/>
      <c r="V214" s="75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7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</row>
    <row r="215" spans="1:134" s="18" customFormat="1" ht="16.5" customHeight="1">
      <c r="A215" s="224"/>
      <c r="B215" s="19" t="s">
        <v>369</v>
      </c>
      <c r="C215" s="4"/>
      <c r="D215" s="162">
        <f>'NW Fire'!D215+'main adjacent ONLY'!D215+'bond work'!D215</f>
        <v>0</v>
      </c>
      <c r="E215" s="163">
        <f>'NW Fire'!E215+'main adjacent ONLY'!E215+'bond work'!E215</f>
        <v>0</v>
      </c>
      <c r="F215" s="163">
        <f>'NW Fire'!F215+'main adjacent ONLY'!F215+'bond work'!F215</f>
        <v>0</v>
      </c>
      <c r="G215" s="223"/>
      <c r="H215" s="73"/>
      <c r="I215" s="74"/>
      <c r="J215" s="75"/>
      <c r="K215" s="73"/>
      <c r="L215" s="74"/>
      <c r="M215" s="75"/>
      <c r="N215" s="73"/>
      <c r="O215" s="74"/>
      <c r="P215" s="75"/>
      <c r="Q215" s="73"/>
      <c r="R215" s="74"/>
      <c r="S215" s="75"/>
      <c r="T215" s="73"/>
      <c r="U215" s="74"/>
      <c r="V215" s="75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7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  <c r="DP215" s="77"/>
      <c r="DQ215" s="77"/>
      <c r="DR215" s="77"/>
      <c r="DS215" s="77"/>
      <c r="DT215" s="77"/>
      <c r="DU215" s="77"/>
      <c r="DV215" s="77"/>
      <c r="DW215" s="77"/>
      <c r="DX215" s="77"/>
      <c r="DY215" s="77"/>
      <c r="DZ215" s="77"/>
      <c r="EA215" s="77"/>
      <c r="EB215" s="77"/>
      <c r="EC215" s="77"/>
      <c r="ED215" s="77"/>
    </row>
    <row r="216" spans="1:134" s="18" customFormat="1" ht="16.5" customHeight="1">
      <c r="A216" s="224"/>
      <c r="B216" s="19" t="s">
        <v>376</v>
      </c>
      <c r="C216" s="4"/>
      <c r="D216" s="162">
        <f>'NW Fire'!D216+'main adjacent ONLY'!D216+'bond work'!D216</f>
        <v>1340581</v>
      </c>
      <c r="E216" s="163">
        <f>'NW Fire'!E216+'main adjacent ONLY'!E216+'bond work'!E216</f>
        <v>42280</v>
      </c>
      <c r="F216" s="163">
        <f>'NW Fire'!F216+'main adjacent ONLY'!F216+'bond work'!F216</f>
        <v>20711</v>
      </c>
      <c r="G216" s="223"/>
      <c r="H216" s="73"/>
      <c r="I216" s="74"/>
      <c r="J216" s="75"/>
      <c r="K216" s="73"/>
      <c r="L216" s="74"/>
      <c r="M216" s="75"/>
      <c r="N216" s="73"/>
      <c r="O216" s="74"/>
      <c r="P216" s="75"/>
      <c r="Q216" s="73"/>
      <c r="R216" s="74"/>
      <c r="S216" s="75"/>
      <c r="T216" s="73"/>
      <c r="U216" s="74"/>
      <c r="V216" s="75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</row>
    <row r="217" spans="1:134" ht="15" customHeight="1">
      <c r="A217" s="224" t="str">
        <f>IFERROR((#REF!/#REF!),"")</f>
        <v/>
      </c>
      <c r="B217" s="20" t="s">
        <v>167</v>
      </c>
      <c r="C217" s="21"/>
      <c r="D217" s="162">
        <f>'NW Fire'!D217+'main adjacent ONLY'!D217+'bond work'!D217</f>
        <v>825932</v>
      </c>
      <c r="E217" s="163">
        <f>'NW Fire'!E217+'main adjacent ONLY'!E217+'bond work'!E217</f>
        <v>29448</v>
      </c>
      <c r="F217" s="163">
        <f>'NW Fire'!F217+'main adjacent ONLY'!F217+'bond work'!F217</f>
        <v>14424</v>
      </c>
      <c r="G217" s="218"/>
      <c r="H217" s="60"/>
      <c r="I217" s="61"/>
      <c r="J217" s="62"/>
      <c r="K217" s="60"/>
      <c r="L217" s="61"/>
      <c r="M217" s="62"/>
      <c r="N217" s="60"/>
      <c r="O217" s="61"/>
      <c r="P217" s="62"/>
      <c r="Q217" s="60"/>
      <c r="R217" s="61"/>
      <c r="S217" s="62"/>
      <c r="T217" s="60"/>
      <c r="U217" s="61"/>
      <c r="V217" s="62"/>
    </row>
    <row r="218" spans="1:134" s="23" customFormat="1" ht="15" customHeight="1">
      <c r="A218" s="225" t="str">
        <f>IFERROR((#REF!/#REF!),"")</f>
        <v/>
      </c>
      <c r="B218" s="22" t="s">
        <v>168</v>
      </c>
      <c r="C218" s="21"/>
      <c r="D218" s="164">
        <f>'NW Fire'!D218+'main adjacent ONLY'!D218+'bond work'!D218</f>
        <v>407510</v>
      </c>
      <c r="E218" s="165">
        <f>'NW Fire'!E218+'main adjacent ONLY'!E218+'bond work'!E218</f>
        <v>9238</v>
      </c>
      <c r="F218" s="165">
        <f>'NW Fire'!F218+'main adjacent ONLY'!F218+'bond work'!F218</f>
        <v>4524</v>
      </c>
      <c r="G218" s="218"/>
      <c r="H218" s="78"/>
      <c r="I218" s="61"/>
      <c r="J218" s="62"/>
      <c r="K218" s="78"/>
      <c r="L218" s="61"/>
      <c r="M218" s="62"/>
      <c r="N218" s="78"/>
      <c r="O218" s="61"/>
      <c r="P218" s="62"/>
      <c r="Q218" s="78"/>
      <c r="R218" s="61"/>
      <c r="S218" s="62"/>
      <c r="T218" s="78"/>
      <c r="U218" s="61"/>
      <c r="V218" s="62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  <c r="BA218" s="79"/>
      <c r="BB218" s="79"/>
      <c r="BC218" s="79"/>
      <c r="BD218" s="79"/>
      <c r="BE218" s="79"/>
      <c r="BF218" s="79"/>
      <c r="BG218" s="79"/>
      <c r="BH218" s="79"/>
      <c r="BI218" s="79"/>
      <c r="BJ218" s="79"/>
      <c r="BK218" s="79"/>
      <c r="BL218" s="79"/>
      <c r="BM218" s="79"/>
      <c r="BN218" s="79"/>
      <c r="BO218" s="79"/>
      <c r="BP218" s="79"/>
      <c r="BQ218" s="79"/>
      <c r="BR218" s="79"/>
      <c r="BS218" s="79"/>
      <c r="BT218" s="79"/>
      <c r="BU218" s="79"/>
      <c r="BV218" s="79"/>
      <c r="BW218" s="79"/>
      <c r="BX218" s="79"/>
      <c r="BY218" s="79"/>
      <c r="BZ218" s="79"/>
      <c r="CA218" s="79"/>
      <c r="CB218" s="79"/>
      <c r="CC218" s="79"/>
      <c r="CD218" s="79"/>
      <c r="CE218" s="79"/>
      <c r="CF218" s="79"/>
      <c r="CG218" s="79"/>
      <c r="CH218" s="79"/>
      <c r="CI218" s="79"/>
      <c r="CJ218" s="79"/>
      <c r="CK218" s="79"/>
      <c r="CL218" s="79"/>
      <c r="CM218" s="79"/>
      <c r="CN218" s="79"/>
      <c r="CO218" s="79"/>
      <c r="CP218" s="79"/>
      <c r="CQ218" s="79"/>
      <c r="CR218" s="79"/>
      <c r="CS218" s="79"/>
      <c r="CT218" s="79"/>
      <c r="CU218" s="79"/>
      <c r="CV218" s="79"/>
      <c r="CW218" s="79"/>
      <c r="CX218" s="79"/>
      <c r="CY218" s="79"/>
      <c r="CZ218" s="79"/>
      <c r="DA218" s="79"/>
      <c r="DB218" s="79"/>
      <c r="DC218" s="79"/>
      <c r="DD218" s="79"/>
      <c r="DE218" s="79"/>
      <c r="DF218" s="79"/>
      <c r="DG218" s="79"/>
      <c r="DH218" s="79"/>
      <c r="DI218" s="79"/>
      <c r="DJ218" s="79"/>
      <c r="DK218" s="79"/>
      <c r="DL218" s="79"/>
      <c r="DM218" s="79"/>
      <c r="DN218" s="79"/>
      <c r="DO218" s="79"/>
      <c r="DP218" s="79"/>
      <c r="DQ218" s="79"/>
      <c r="DR218" s="79"/>
      <c r="DS218" s="79"/>
      <c r="DT218" s="79"/>
      <c r="DU218" s="79"/>
      <c r="DV218" s="79"/>
      <c r="DW218" s="79"/>
      <c r="DX218" s="79"/>
      <c r="DY218" s="79"/>
      <c r="DZ218" s="79"/>
      <c r="EA218" s="79"/>
      <c r="EB218" s="79"/>
      <c r="EC218" s="79"/>
      <c r="ED218" s="79"/>
    </row>
    <row r="219" spans="1:134" s="23" customFormat="1" ht="15" customHeight="1">
      <c r="A219" s="225" t="str">
        <f>IFERROR((#REF!/#REF!),"")</f>
        <v/>
      </c>
      <c r="B219" s="24" t="s">
        <v>169</v>
      </c>
      <c r="C219" s="21"/>
      <c r="D219" s="164">
        <f>'NW Fire'!D219+'main adjacent ONLY'!D219+'bond work'!D219</f>
        <v>1740</v>
      </c>
      <c r="E219" s="165">
        <f>'NW Fire'!E219+'main adjacent ONLY'!E219+'bond work'!E219</f>
        <v>5355</v>
      </c>
      <c r="F219" s="165">
        <f>'NW Fire'!F219+'main adjacent ONLY'!F219+'bond work'!F219</f>
        <v>2622</v>
      </c>
      <c r="G219" s="218"/>
      <c r="H219" s="78"/>
      <c r="I219" s="61"/>
      <c r="J219" s="62"/>
      <c r="K219" s="78"/>
      <c r="L219" s="61"/>
      <c r="M219" s="62"/>
      <c r="N219" s="78"/>
      <c r="O219" s="61"/>
      <c r="P219" s="62"/>
      <c r="Q219" s="78"/>
      <c r="R219" s="61"/>
      <c r="S219" s="62"/>
      <c r="T219" s="78"/>
      <c r="U219" s="61"/>
      <c r="V219" s="62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  <c r="AW219" s="79"/>
      <c r="AX219" s="79"/>
      <c r="AY219" s="79"/>
      <c r="AZ219" s="79"/>
      <c r="BA219" s="79"/>
      <c r="BB219" s="79"/>
      <c r="BC219" s="79"/>
      <c r="BD219" s="79"/>
      <c r="BE219" s="79"/>
      <c r="BF219" s="79"/>
      <c r="BG219" s="79"/>
      <c r="BH219" s="79"/>
      <c r="BI219" s="79"/>
      <c r="BJ219" s="79"/>
      <c r="BK219" s="79"/>
      <c r="BL219" s="79"/>
      <c r="BM219" s="79"/>
      <c r="BN219" s="79"/>
      <c r="BO219" s="79"/>
      <c r="BP219" s="79"/>
      <c r="BQ219" s="79"/>
      <c r="BR219" s="79"/>
      <c r="BS219" s="79"/>
      <c r="BT219" s="79"/>
      <c r="BU219" s="79"/>
      <c r="BV219" s="79"/>
      <c r="BW219" s="79"/>
      <c r="BX219" s="79"/>
      <c r="BY219" s="79"/>
      <c r="BZ219" s="79"/>
      <c r="CA219" s="79"/>
      <c r="CB219" s="79"/>
      <c r="CC219" s="79"/>
      <c r="CD219" s="79"/>
      <c r="CE219" s="79"/>
      <c r="CF219" s="79"/>
      <c r="CG219" s="79"/>
      <c r="CH219" s="79"/>
      <c r="CI219" s="79"/>
      <c r="CJ219" s="79"/>
      <c r="CK219" s="79"/>
      <c r="CL219" s="79"/>
      <c r="CM219" s="79"/>
      <c r="CN219" s="79"/>
      <c r="CO219" s="79"/>
      <c r="CP219" s="79"/>
      <c r="CQ219" s="79"/>
      <c r="CR219" s="79"/>
      <c r="CS219" s="79"/>
      <c r="CT219" s="79"/>
      <c r="CU219" s="79"/>
      <c r="CV219" s="79"/>
      <c r="CW219" s="79"/>
      <c r="CX219" s="79"/>
      <c r="CY219" s="79"/>
      <c r="CZ219" s="79"/>
      <c r="DA219" s="79"/>
      <c r="DB219" s="79"/>
      <c r="DC219" s="79"/>
      <c r="DD219" s="79"/>
      <c r="DE219" s="79"/>
      <c r="DF219" s="79"/>
      <c r="DG219" s="79"/>
      <c r="DH219" s="79"/>
      <c r="DI219" s="79"/>
      <c r="DJ219" s="79"/>
      <c r="DK219" s="79"/>
      <c r="DL219" s="79"/>
      <c r="DM219" s="79"/>
      <c r="DN219" s="79"/>
      <c r="DO219" s="79"/>
      <c r="DP219" s="79"/>
      <c r="DQ219" s="79"/>
      <c r="DR219" s="79"/>
      <c r="DS219" s="79"/>
      <c r="DT219" s="79"/>
      <c r="DU219" s="79"/>
      <c r="DV219" s="79"/>
      <c r="DW219" s="79"/>
      <c r="DX219" s="79"/>
      <c r="DY219" s="79"/>
      <c r="DZ219" s="79"/>
      <c r="EA219" s="79"/>
      <c r="EB219" s="79"/>
      <c r="EC219" s="79"/>
      <c r="ED219" s="79"/>
    </row>
    <row r="220" spans="1:134" s="23" customFormat="1" ht="15" customHeight="1" thickBot="1">
      <c r="A220" s="226" t="str">
        <f>IFERROR((#REF!/#REF!),"")</f>
        <v/>
      </c>
      <c r="B220" s="25" t="s">
        <v>170</v>
      </c>
      <c r="C220" s="21"/>
      <c r="D220" s="166">
        <f>'NW Fire'!D220+'main adjacent ONLY'!D220+'bond work'!D220</f>
        <v>812495</v>
      </c>
      <c r="E220" s="167">
        <f>'NW Fire'!E220+'main adjacent ONLY'!E220+'bond work'!E220</f>
        <v>28969</v>
      </c>
      <c r="F220" s="167">
        <f>'NW Fire'!F220+'main adjacent ONLY'!F220+'bond work'!F220</f>
        <v>14189</v>
      </c>
      <c r="G220" s="218"/>
      <c r="H220" s="78"/>
      <c r="I220" s="61"/>
      <c r="J220" s="62"/>
      <c r="K220" s="78"/>
      <c r="L220" s="61"/>
      <c r="M220" s="62"/>
      <c r="N220" s="78"/>
      <c r="O220" s="61"/>
      <c r="P220" s="62"/>
      <c r="Q220" s="78"/>
      <c r="R220" s="61"/>
      <c r="S220" s="62"/>
      <c r="T220" s="78"/>
      <c r="U220" s="61"/>
      <c r="V220" s="62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  <c r="BA220" s="79"/>
      <c r="BB220" s="79"/>
      <c r="BC220" s="79"/>
      <c r="BD220" s="79"/>
      <c r="BE220" s="79"/>
      <c r="BF220" s="79"/>
      <c r="BG220" s="79"/>
      <c r="BH220" s="79"/>
      <c r="BI220" s="79"/>
      <c r="BJ220" s="79"/>
      <c r="BK220" s="79"/>
      <c r="BL220" s="79"/>
      <c r="BM220" s="79"/>
      <c r="BN220" s="79"/>
      <c r="BO220" s="79"/>
      <c r="BP220" s="79"/>
      <c r="BQ220" s="79"/>
      <c r="BR220" s="79"/>
      <c r="BS220" s="79"/>
      <c r="BT220" s="79"/>
      <c r="BU220" s="79"/>
      <c r="BV220" s="79"/>
      <c r="BW220" s="79"/>
      <c r="BX220" s="79"/>
      <c r="BY220" s="79"/>
      <c r="BZ220" s="79"/>
      <c r="CA220" s="79"/>
      <c r="CB220" s="79"/>
      <c r="CC220" s="79"/>
      <c r="CD220" s="79"/>
      <c r="CE220" s="79"/>
      <c r="CF220" s="79"/>
      <c r="CG220" s="79"/>
      <c r="CH220" s="79"/>
      <c r="CI220" s="79"/>
      <c r="CJ220" s="79"/>
      <c r="CK220" s="79"/>
      <c r="CL220" s="79"/>
      <c r="CM220" s="79"/>
      <c r="CN220" s="79"/>
      <c r="CO220" s="79"/>
      <c r="CP220" s="79"/>
      <c r="CQ220" s="79"/>
      <c r="CR220" s="79"/>
      <c r="CS220" s="79"/>
      <c r="CT220" s="79"/>
      <c r="CU220" s="79"/>
      <c r="CV220" s="79"/>
      <c r="CW220" s="79"/>
      <c r="CX220" s="79"/>
      <c r="CY220" s="79"/>
      <c r="CZ220" s="79"/>
      <c r="DA220" s="79"/>
      <c r="DB220" s="79"/>
      <c r="DC220" s="79"/>
      <c r="DD220" s="79"/>
      <c r="DE220" s="79"/>
      <c r="DF220" s="79"/>
      <c r="DG220" s="79"/>
      <c r="DH220" s="79"/>
      <c r="DI220" s="79"/>
      <c r="DJ220" s="79"/>
      <c r="DK220" s="79"/>
      <c r="DL220" s="79"/>
      <c r="DM220" s="79"/>
      <c r="DN220" s="79"/>
      <c r="DO220" s="79"/>
      <c r="DP220" s="79"/>
      <c r="DQ220" s="79"/>
      <c r="DR220" s="79"/>
      <c r="DS220" s="79"/>
      <c r="DT220" s="79"/>
      <c r="DU220" s="79"/>
      <c r="DV220" s="79"/>
      <c r="DW220" s="79"/>
      <c r="DX220" s="79"/>
      <c r="DY220" s="79"/>
      <c r="DZ220" s="79"/>
      <c r="EA220" s="79"/>
      <c r="EB220" s="79"/>
      <c r="EC220" s="79"/>
      <c r="ED220" s="79"/>
    </row>
    <row r="221" spans="1:134" s="23" customFormat="1" ht="15" customHeight="1" thickBot="1">
      <c r="A221" s="227"/>
      <c r="B221" s="243" t="s">
        <v>165</v>
      </c>
      <c r="C221" s="26"/>
      <c r="D221" s="27">
        <f>SUM(D213:D220)</f>
        <v>5163364</v>
      </c>
      <c r="E221" s="27">
        <f>SUM(E213:E220)</f>
        <v>208992</v>
      </c>
      <c r="F221" s="27">
        <f>SUM(F213:F220)</f>
        <v>113266</v>
      </c>
      <c r="G221" s="228"/>
      <c r="H221" s="78"/>
      <c r="I221" s="61"/>
      <c r="J221" s="62"/>
      <c r="K221" s="78"/>
      <c r="L221" s="61"/>
      <c r="M221" s="62"/>
      <c r="N221" s="78"/>
      <c r="O221" s="61"/>
      <c r="P221" s="62"/>
      <c r="Q221" s="78"/>
      <c r="R221" s="61"/>
      <c r="S221" s="62"/>
      <c r="T221" s="78"/>
      <c r="U221" s="61"/>
      <c r="V221" s="62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U221" s="79"/>
      <c r="AV221" s="79"/>
      <c r="AW221" s="79"/>
      <c r="AX221" s="79"/>
      <c r="AY221" s="79"/>
      <c r="AZ221" s="79"/>
      <c r="BA221" s="79"/>
      <c r="BB221" s="79"/>
      <c r="BC221" s="79"/>
      <c r="BD221" s="79"/>
      <c r="BE221" s="79"/>
      <c r="BF221" s="79"/>
      <c r="BG221" s="79"/>
      <c r="BH221" s="79"/>
      <c r="BI221" s="79"/>
      <c r="BJ221" s="79"/>
      <c r="BK221" s="79"/>
      <c r="BL221" s="79"/>
      <c r="BM221" s="79"/>
      <c r="BN221" s="79"/>
      <c r="BO221" s="79"/>
      <c r="BP221" s="79"/>
      <c r="BQ221" s="79"/>
      <c r="BR221" s="79"/>
      <c r="BS221" s="79"/>
      <c r="BT221" s="79"/>
      <c r="BU221" s="79"/>
      <c r="BV221" s="79"/>
      <c r="BW221" s="79"/>
      <c r="BX221" s="79"/>
      <c r="BY221" s="79"/>
      <c r="BZ221" s="79"/>
      <c r="CA221" s="79"/>
      <c r="CB221" s="79"/>
      <c r="CC221" s="79"/>
      <c r="CD221" s="79"/>
      <c r="CE221" s="79"/>
      <c r="CF221" s="79"/>
      <c r="CG221" s="79"/>
      <c r="CH221" s="79"/>
      <c r="CI221" s="79"/>
      <c r="CJ221" s="79"/>
      <c r="CK221" s="79"/>
      <c r="CL221" s="79"/>
      <c r="CM221" s="79"/>
      <c r="CN221" s="79"/>
      <c r="CO221" s="79"/>
      <c r="CP221" s="79"/>
      <c r="CQ221" s="79"/>
      <c r="CR221" s="79"/>
      <c r="CS221" s="79"/>
      <c r="CT221" s="79"/>
      <c r="CU221" s="79"/>
      <c r="CV221" s="79"/>
      <c r="CW221" s="79"/>
      <c r="CX221" s="79"/>
      <c r="CY221" s="79"/>
      <c r="CZ221" s="79"/>
      <c r="DA221" s="79"/>
      <c r="DB221" s="79"/>
      <c r="DC221" s="79"/>
      <c r="DD221" s="79"/>
      <c r="DE221" s="79"/>
      <c r="DF221" s="79"/>
      <c r="DG221" s="79"/>
      <c r="DH221" s="79"/>
      <c r="DI221" s="79"/>
      <c r="DJ221" s="79"/>
      <c r="DK221" s="79"/>
      <c r="DL221" s="79"/>
      <c r="DM221" s="79"/>
      <c r="DN221" s="79"/>
      <c r="DO221" s="79"/>
      <c r="DP221" s="79"/>
      <c r="DQ221" s="79"/>
      <c r="DR221" s="79"/>
      <c r="DS221" s="79"/>
      <c r="DT221" s="79"/>
      <c r="DU221" s="79"/>
      <c r="DV221" s="79"/>
      <c r="DW221" s="79"/>
      <c r="DX221" s="79"/>
      <c r="DY221" s="79"/>
      <c r="DZ221" s="79"/>
      <c r="EA221" s="79"/>
      <c r="EB221" s="79"/>
      <c r="EC221" s="79"/>
      <c r="ED221" s="79"/>
    </row>
    <row r="222" spans="1:134" s="23" customFormat="1" ht="15" customHeight="1" thickBot="1">
      <c r="A222" s="238"/>
      <c r="B222" s="244" t="s">
        <v>383</v>
      </c>
      <c r="C222" s="239"/>
      <c r="D222" s="240">
        <f>D212+D221</f>
        <v>16077648</v>
      </c>
      <c r="E222" s="240">
        <f>E212+E221</f>
        <v>566489</v>
      </c>
      <c r="F222" s="240">
        <f>F212+F221</f>
        <v>305355</v>
      </c>
      <c r="G222" s="228"/>
      <c r="H222" s="78">
        <f>D222-D213</f>
        <v>15053390</v>
      </c>
      <c r="I222" s="61"/>
      <c r="J222" s="62"/>
      <c r="K222" s="78"/>
      <c r="L222" s="61"/>
      <c r="M222" s="62"/>
      <c r="N222" s="78"/>
      <c r="O222" s="61"/>
      <c r="P222" s="62"/>
      <c r="Q222" s="78"/>
      <c r="R222" s="61"/>
      <c r="S222" s="62"/>
      <c r="T222" s="78"/>
      <c r="U222" s="61"/>
      <c r="V222" s="62"/>
      <c r="W222" s="79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  <c r="AP222" s="79"/>
      <c r="AQ222" s="79"/>
      <c r="AR222" s="79"/>
      <c r="AS222" s="79"/>
      <c r="AT222" s="79"/>
      <c r="AU222" s="79"/>
      <c r="AV222" s="79"/>
      <c r="AW222" s="79"/>
      <c r="AX222" s="79"/>
      <c r="AY222" s="79"/>
      <c r="AZ222" s="79"/>
      <c r="BA222" s="79"/>
      <c r="BB222" s="79"/>
      <c r="BC222" s="79"/>
      <c r="BD222" s="79"/>
      <c r="BE222" s="79"/>
      <c r="BF222" s="79"/>
      <c r="BG222" s="79"/>
      <c r="BH222" s="79"/>
      <c r="BI222" s="79"/>
      <c r="BJ222" s="79"/>
      <c r="BK222" s="79"/>
      <c r="BL222" s="79"/>
      <c r="BM222" s="79"/>
      <c r="BN222" s="79"/>
      <c r="BO222" s="79"/>
      <c r="BP222" s="79"/>
      <c r="BQ222" s="79"/>
      <c r="BR222" s="79"/>
      <c r="BS222" s="79"/>
      <c r="BT222" s="79"/>
      <c r="BU222" s="79"/>
      <c r="BV222" s="79"/>
      <c r="BW222" s="79"/>
      <c r="BX222" s="79"/>
      <c r="BY222" s="79"/>
      <c r="BZ222" s="79"/>
      <c r="CA222" s="79"/>
      <c r="CB222" s="79"/>
      <c r="CC222" s="79"/>
      <c r="CD222" s="79"/>
      <c r="CE222" s="79"/>
      <c r="CF222" s="79"/>
      <c r="CG222" s="79"/>
      <c r="CH222" s="79"/>
      <c r="CI222" s="79"/>
      <c r="CJ222" s="79"/>
      <c r="CK222" s="79"/>
      <c r="CL222" s="79"/>
      <c r="CM222" s="79"/>
      <c r="CN222" s="79"/>
      <c r="CO222" s="79"/>
      <c r="CP222" s="79"/>
      <c r="CQ222" s="79"/>
      <c r="CR222" s="79"/>
      <c r="CS222" s="79"/>
      <c r="CT222" s="79"/>
      <c r="CU222" s="79"/>
      <c r="CV222" s="79"/>
      <c r="CW222" s="79"/>
      <c r="CX222" s="79"/>
      <c r="CY222" s="79"/>
      <c r="CZ222" s="79"/>
      <c r="DA222" s="79"/>
      <c r="DB222" s="79"/>
      <c r="DC222" s="79"/>
      <c r="DD222" s="79"/>
      <c r="DE222" s="79"/>
      <c r="DF222" s="79"/>
      <c r="DG222" s="79"/>
      <c r="DH222" s="79"/>
      <c r="DI222" s="79"/>
      <c r="DJ222" s="79"/>
      <c r="DK222" s="79"/>
      <c r="DL222" s="79"/>
      <c r="DM222" s="79"/>
      <c r="DN222" s="79"/>
      <c r="DO222" s="79"/>
      <c r="DP222" s="79"/>
      <c r="DQ222" s="79"/>
      <c r="DR222" s="79"/>
      <c r="DS222" s="79"/>
      <c r="DT222" s="79"/>
      <c r="DU222" s="79"/>
      <c r="DV222" s="79"/>
      <c r="DW222" s="79"/>
      <c r="DX222" s="79"/>
      <c r="DY222" s="79"/>
      <c r="DZ222" s="79"/>
      <c r="EA222" s="79"/>
      <c r="EB222" s="79"/>
      <c r="EC222" s="79"/>
      <c r="ED222" s="79"/>
    </row>
    <row r="223" spans="1:134" ht="18.75" thickBot="1">
      <c r="A223" s="229" t="str">
        <f>IFERROR((A20+A25+A33+A41+A48+A55+A71+A83+A98+A113+A127+A135+A141+A146+A149+A157+A165+A168+A174+A180+A185+A190+A203+A211+A214+A217+A218+A219+A220),"")</f>
        <v/>
      </c>
      <c r="B223" s="38" t="s">
        <v>385</v>
      </c>
      <c r="C223" s="245"/>
      <c r="D223" s="246">
        <f>SUM(D222:F222)</f>
        <v>16949492</v>
      </c>
      <c r="E223" s="246"/>
      <c r="F223" s="247"/>
      <c r="G223" s="230"/>
      <c r="H223" s="251">
        <f>E222-E213</f>
        <v>499557</v>
      </c>
      <c r="I223" s="49"/>
      <c r="J223" s="49"/>
      <c r="K223" s="251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</row>
    <row r="224" spans="1:134" ht="21.75" customHeight="1" thickBot="1">
      <c r="A224" s="241"/>
      <c r="B224" s="242" t="s">
        <v>384</v>
      </c>
      <c r="C224" s="248"/>
      <c r="D224" s="249">
        <f>SUM(E222:F222)</f>
        <v>871844</v>
      </c>
      <c r="E224" s="249"/>
      <c r="F224" s="250"/>
      <c r="G224" s="230"/>
      <c r="H224" s="251">
        <f>F222-F213</f>
        <v>261672</v>
      </c>
      <c r="I224" s="49"/>
      <c r="J224" s="49"/>
      <c r="K224" s="251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</row>
    <row r="225" spans="3:134">
      <c r="C225"/>
      <c r="D225"/>
      <c r="E225"/>
      <c r="F225"/>
      <c r="G225" s="28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</row>
    <row r="226" spans="3:134">
      <c r="C226"/>
      <c r="D226"/>
      <c r="E226"/>
      <c r="F226"/>
      <c r="G226" s="28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</row>
    <row r="227" spans="3:134">
      <c r="C227"/>
      <c r="D227"/>
      <c r="E227"/>
      <c r="F227"/>
      <c r="G227" s="28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</row>
    <row r="228" spans="3:134">
      <c r="C228"/>
      <c r="D228"/>
      <c r="E228"/>
      <c r="F228"/>
      <c r="G228" s="28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</row>
    <row r="229" spans="3:134">
      <c r="C229"/>
      <c r="D229"/>
      <c r="E229"/>
      <c r="F229"/>
      <c r="G229" s="28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</row>
    <row r="230" spans="3:134">
      <c r="C230"/>
      <c r="D230"/>
      <c r="E230"/>
      <c r="F230"/>
      <c r="G230" s="28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</row>
    <row r="231" spans="3:134">
      <c r="C231"/>
      <c r="D231"/>
      <c r="E231"/>
      <c r="F231"/>
      <c r="G231" s="28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</row>
    <row r="232" spans="3:134">
      <c r="C232"/>
      <c r="D232"/>
      <c r="E232"/>
      <c r="F232"/>
      <c r="G232" s="28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</row>
    <row r="233" spans="3:134">
      <c r="C233"/>
      <c r="D233"/>
      <c r="E233"/>
      <c r="F233"/>
      <c r="G233" s="28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</row>
    <row r="234" spans="3:134">
      <c r="C234"/>
      <c r="D234"/>
      <c r="E234"/>
      <c r="F234"/>
      <c r="G234" s="28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</row>
    <row r="235" spans="3:134">
      <c r="C235"/>
      <c r="D235"/>
      <c r="E235"/>
      <c r="F235"/>
      <c r="G235" s="28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</row>
    <row r="236" spans="3:134">
      <c r="C236"/>
      <c r="D236"/>
      <c r="E236"/>
      <c r="F236"/>
      <c r="G236" s="28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</row>
    <row r="237" spans="3:134">
      <c r="C237"/>
      <c r="D237"/>
      <c r="E237"/>
      <c r="F237"/>
      <c r="G237" s="28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</row>
    <row r="238" spans="3:134">
      <c r="C238"/>
      <c r="D238"/>
      <c r="E238"/>
      <c r="F238"/>
      <c r="G238" s="28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</row>
    <row r="239" spans="3:134">
      <c r="C239"/>
      <c r="D239"/>
      <c r="E239"/>
      <c r="F239"/>
      <c r="G239" s="28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</row>
    <row r="240" spans="3:134">
      <c r="C240"/>
      <c r="D240"/>
      <c r="E240"/>
      <c r="F240"/>
      <c r="G240" s="28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</row>
    <row r="241" spans="3:134">
      <c r="C241"/>
      <c r="D241"/>
      <c r="E241"/>
      <c r="F241"/>
      <c r="G241" s="28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</row>
    <row r="242" spans="3:134">
      <c r="C242"/>
      <c r="D242"/>
      <c r="E242"/>
      <c r="F242"/>
      <c r="G242" s="28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</row>
    <row r="243" spans="3:134">
      <c r="C243"/>
      <c r="D243"/>
      <c r="E243"/>
      <c r="F243"/>
      <c r="G243" s="28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</row>
    <row r="244" spans="3:134">
      <c r="C244"/>
      <c r="D244"/>
      <c r="E244"/>
      <c r="F244"/>
      <c r="G244" s="28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</row>
    <row r="245" spans="3:134">
      <c r="C245"/>
      <c r="D245"/>
      <c r="E245"/>
      <c r="F245"/>
      <c r="G245" s="28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</row>
    <row r="246" spans="3:134">
      <c r="C246"/>
      <c r="D246"/>
      <c r="E246"/>
      <c r="F246"/>
      <c r="G246" s="28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</row>
    <row r="247" spans="3:134">
      <c r="C247"/>
      <c r="D247"/>
      <c r="E247"/>
      <c r="F247"/>
      <c r="G247" s="28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</row>
    <row r="248" spans="3:134">
      <c r="C248"/>
      <c r="D248"/>
      <c r="E248"/>
      <c r="F248"/>
      <c r="G248" s="28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</row>
    <row r="249" spans="3:134">
      <c r="C249"/>
      <c r="D249"/>
      <c r="E249"/>
      <c r="F249"/>
      <c r="G249" s="28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</row>
    <row r="250" spans="3:134">
      <c r="C250"/>
      <c r="D250"/>
      <c r="E250"/>
      <c r="F250"/>
      <c r="G250" s="28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</row>
    <row r="251" spans="3:134">
      <c r="C251"/>
      <c r="D251"/>
      <c r="E251"/>
      <c r="F251"/>
      <c r="G251" s="28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</row>
    <row r="252" spans="3:134">
      <c r="C252"/>
      <c r="D252"/>
      <c r="E252"/>
      <c r="F252"/>
      <c r="G252" s="28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</row>
    <row r="253" spans="3:134">
      <c r="C253"/>
      <c r="D253"/>
      <c r="E253"/>
      <c r="F253"/>
      <c r="G253" s="28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</row>
    <row r="254" spans="3:134">
      <c r="C254"/>
      <c r="D254"/>
      <c r="E254"/>
      <c r="F254"/>
      <c r="G254" s="28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</row>
    <row r="255" spans="3:134">
      <c r="C255"/>
      <c r="D255"/>
      <c r="E255"/>
      <c r="F255"/>
      <c r="G255" s="28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</row>
    <row r="256" spans="3:134">
      <c r="C256"/>
      <c r="D256"/>
      <c r="E256"/>
      <c r="F256"/>
      <c r="G256" s="28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</row>
    <row r="257" spans="3:134">
      <c r="C257"/>
      <c r="D257"/>
      <c r="E257"/>
      <c r="F257"/>
      <c r="G257" s="28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</row>
    <row r="258" spans="3:134">
      <c r="C258"/>
      <c r="D258"/>
      <c r="E258"/>
      <c r="F258"/>
      <c r="G258" s="28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</row>
    <row r="259" spans="3:134">
      <c r="C259"/>
      <c r="D259"/>
      <c r="E259"/>
      <c r="F259"/>
      <c r="G259" s="28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</row>
    <row r="260" spans="3:134">
      <c r="C260"/>
      <c r="D260"/>
      <c r="E260"/>
      <c r="F260"/>
      <c r="G260" s="28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</row>
    <row r="261" spans="3:134">
      <c r="C261"/>
      <c r="D261"/>
      <c r="E261"/>
      <c r="F261"/>
      <c r="G261" s="28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</row>
    <row r="262" spans="3:134">
      <c r="C262"/>
      <c r="D262"/>
      <c r="E262"/>
      <c r="F262"/>
      <c r="G262" s="28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</row>
    <row r="263" spans="3:134">
      <c r="C263"/>
      <c r="D263"/>
      <c r="E263"/>
      <c r="F263"/>
      <c r="G263" s="28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</row>
    <row r="264" spans="3:134">
      <c r="C264"/>
      <c r="D264"/>
      <c r="E264"/>
      <c r="F264"/>
      <c r="G264" s="28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</row>
    <row r="265" spans="3:134">
      <c r="C265"/>
      <c r="D265"/>
      <c r="E265"/>
      <c r="F265"/>
      <c r="G265" s="28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</row>
    <row r="266" spans="3:134">
      <c r="C266"/>
      <c r="D266"/>
      <c r="E266"/>
      <c r="F266"/>
      <c r="G266" s="28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</row>
    <row r="267" spans="3:134">
      <c r="C267"/>
      <c r="D267"/>
      <c r="E267"/>
      <c r="F267"/>
      <c r="G267" s="28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</row>
    <row r="268" spans="3:134">
      <c r="C268"/>
      <c r="D268"/>
      <c r="E268"/>
      <c r="F268"/>
      <c r="G268" s="28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</row>
    <row r="269" spans="3:134">
      <c r="C269"/>
      <c r="D269"/>
      <c r="E269"/>
      <c r="F269"/>
      <c r="G269" s="28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</row>
    <row r="270" spans="3:134">
      <c r="C270"/>
      <c r="D270"/>
      <c r="E270"/>
      <c r="F270"/>
      <c r="G270" s="28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</row>
    <row r="271" spans="3:134">
      <c r="C271"/>
      <c r="D271"/>
      <c r="E271"/>
      <c r="F271"/>
      <c r="G271" s="28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</row>
    <row r="272" spans="3:134">
      <c r="C272"/>
      <c r="D272"/>
      <c r="E272"/>
      <c r="F272"/>
      <c r="G272" s="28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</row>
    <row r="273" spans="3:134">
      <c r="C273"/>
      <c r="D273"/>
      <c r="E273"/>
      <c r="F273"/>
      <c r="G273" s="28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</row>
    <row r="274" spans="3:134">
      <c r="C274"/>
      <c r="D274"/>
      <c r="E274"/>
      <c r="F274"/>
      <c r="G274" s="28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</row>
    <row r="275" spans="3:134">
      <c r="C275"/>
      <c r="D275"/>
      <c r="E275"/>
      <c r="F275"/>
      <c r="G275" s="28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</row>
    <row r="276" spans="3:134">
      <c r="C276"/>
      <c r="D276"/>
      <c r="E276"/>
      <c r="F276"/>
      <c r="G276" s="28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</row>
    <row r="277" spans="3:134">
      <c r="C277"/>
      <c r="D277"/>
      <c r="E277"/>
      <c r="F277"/>
      <c r="G277" s="28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</row>
    <row r="278" spans="3:134">
      <c r="C278"/>
      <c r="D278"/>
      <c r="E278"/>
      <c r="F278"/>
      <c r="G278" s="28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</row>
    <row r="279" spans="3:134">
      <c r="C279"/>
      <c r="D279"/>
      <c r="E279"/>
      <c r="F279"/>
      <c r="G279" s="28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</row>
    <row r="280" spans="3:134">
      <c r="C280"/>
      <c r="D280"/>
      <c r="E280"/>
      <c r="F280"/>
      <c r="G280" s="28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</row>
    <row r="281" spans="3:134">
      <c r="C281"/>
      <c r="D281"/>
      <c r="E281"/>
      <c r="F281"/>
      <c r="G281" s="28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</row>
    <row r="282" spans="3:134">
      <c r="C282"/>
      <c r="D282"/>
      <c r="E282"/>
      <c r="F282"/>
      <c r="G282" s="28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</row>
    <row r="283" spans="3:134">
      <c r="C283"/>
      <c r="D283"/>
      <c r="E283"/>
      <c r="F283"/>
      <c r="G283" s="28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</row>
    <row r="284" spans="3:134">
      <c r="C284"/>
      <c r="D284"/>
      <c r="E284"/>
      <c r="F284"/>
      <c r="G284" s="28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</row>
    <row r="285" spans="3:134">
      <c r="C285"/>
      <c r="D285"/>
      <c r="E285"/>
      <c r="F285"/>
      <c r="G285" s="28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</row>
    <row r="286" spans="3:134">
      <c r="C286"/>
      <c r="D286"/>
      <c r="E286"/>
      <c r="F286"/>
      <c r="G286" s="28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</row>
    <row r="287" spans="3:134">
      <c r="C287"/>
      <c r="D287"/>
      <c r="E287"/>
      <c r="F287"/>
      <c r="G287" s="28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</row>
    <row r="288" spans="3:134">
      <c r="C288"/>
      <c r="D288"/>
      <c r="E288"/>
      <c r="F288"/>
      <c r="G288" s="28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</row>
    <row r="289" spans="3:134">
      <c r="C289"/>
      <c r="D289"/>
      <c r="E289"/>
      <c r="F289"/>
      <c r="G289" s="28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</row>
    <row r="290" spans="3:134">
      <c r="C290"/>
      <c r="D290"/>
      <c r="E290"/>
      <c r="F290"/>
      <c r="G290" s="28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</row>
    <row r="291" spans="3:134">
      <c r="C291"/>
      <c r="D291"/>
      <c r="E291"/>
      <c r="F291"/>
      <c r="G291" s="28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</row>
    <row r="292" spans="3:134">
      <c r="C292"/>
      <c r="D292"/>
      <c r="E292"/>
      <c r="F292"/>
      <c r="G292" s="28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</row>
    <row r="293" spans="3:134">
      <c r="C293"/>
      <c r="D293"/>
      <c r="E293"/>
      <c r="F293"/>
      <c r="G293" s="28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</row>
    <row r="294" spans="3:134">
      <c r="C294"/>
      <c r="D294"/>
      <c r="E294"/>
      <c r="F294"/>
      <c r="G294" s="28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</row>
    <row r="295" spans="3:134">
      <c r="C295"/>
      <c r="D295"/>
      <c r="E295"/>
      <c r="F295"/>
      <c r="G295" s="28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</row>
    <row r="296" spans="3:134">
      <c r="C296"/>
      <c r="D296"/>
      <c r="E296"/>
      <c r="F296"/>
      <c r="G296" s="28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</row>
    <row r="297" spans="3:134">
      <c r="C297"/>
      <c r="D297"/>
      <c r="E297"/>
      <c r="F297"/>
      <c r="G297" s="28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</row>
    <row r="298" spans="3:134">
      <c r="C298"/>
      <c r="D298"/>
      <c r="E298"/>
      <c r="F298"/>
      <c r="G298" s="28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</row>
    <row r="299" spans="3:134">
      <c r="C299"/>
      <c r="D299"/>
      <c r="E299"/>
      <c r="F299"/>
      <c r="G299" s="28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</row>
    <row r="300" spans="3:134">
      <c r="C300"/>
      <c r="D300"/>
      <c r="E300"/>
      <c r="F300"/>
      <c r="G300" s="28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</row>
    <row r="301" spans="3:134">
      <c r="C301"/>
      <c r="D301"/>
      <c r="E301"/>
      <c r="F301"/>
      <c r="G301" s="28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</row>
    <row r="302" spans="3:134">
      <c r="C302"/>
      <c r="D302"/>
      <c r="E302"/>
      <c r="F302"/>
      <c r="G302" s="28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</row>
    <row r="303" spans="3:134">
      <c r="C303"/>
      <c r="D303"/>
      <c r="E303"/>
      <c r="F303"/>
      <c r="G303" s="28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</row>
    <row r="304" spans="3:134">
      <c r="C304"/>
      <c r="D304"/>
      <c r="E304"/>
      <c r="F304"/>
      <c r="G304" s="28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</row>
    <row r="305" spans="3:134">
      <c r="C305"/>
      <c r="D305"/>
      <c r="E305"/>
      <c r="F305"/>
      <c r="G305" s="28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</row>
    <row r="306" spans="3:134">
      <c r="C306"/>
      <c r="D306"/>
      <c r="E306"/>
      <c r="F306"/>
      <c r="G306" s="28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</row>
    <row r="307" spans="3:134">
      <c r="C307"/>
      <c r="D307"/>
      <c r="E307"/>
      <c r="F307"/>
      <c r="G307" s="28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</row>
    <row r="308" spans="3:134">
      <c r="C308"/>
      <c r="D308"/>
      <c r="E308"/>
      <c r="F308"/>
      <c r="G308" s="28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</row>
    <row r="309" spans="3:134">
      <c r="C309"/>
      <c r="D309"/>
      <c r="E309"/>
      <c r="F309"/>
      <c r="G309" s="28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</row>
    <row r="310" spans="3:134">
      <c r="C310"/>
      <c r="D310"/>
      <c r="E310"/>
      <c r="F310"/>
      <c r="G310" s="28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</row>
    <row r="311" spans="3:134">
      <c r="C311"/>
      <c r="D311"/>
      <c r="E311"/>
      <c r="F311"/>
      <c r="G311" s="28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</row>
    <row r="312" spans="3:134">
      <c r="C312"/>
      <c r="D312"/>
      <c r="E312"/>
      <c r="F312"/>
      <c r="G312" s="28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</row>
    <row r="313" spans="3:134">
      <c r="C313"/>
      <c r="D313"/>
      <c r="E313"/>
      <c r="F313"/>
      <c r="G313" s="28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</row>
    <row r="314" spans="3:134">
      <c r="C314"/>
      <c r="D314"/>
      <c r="E314"/>
      <c r="F314"/>
      <c r="G314" s="28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</row>
    <row r="315" spans="3:134">
      <c r="C315"/>
      <c r="D315"/>
      <c r="E315"/>
      <c r="F315"/>
      <c r="G315" s="28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</row>
    <row r="316" spans="3:134">
      <c r="C316"/>
      <c r="D316"/>
      <c r="E316"/>
      <c r="F316"/>
      <c r="G316" s="28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</row>
    <row r="317" spans="3:134">
      <c r="C317"/>
      <c r="D317"/>
      <c r="E317"/>
      <c r="F317"/>
      <c r="G317" s="28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</row>
    <row r="318" spans="3:134">
      <c r="C318"/>
      <c r="D318"/>
      <c r="E318"/>
      <c r="F318"/>
      <c r="G318" s="28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</row>
    <row r="319" spans="3:134">
      <c r="C319"/>
      <c r="D319"/>
      <c r="E319"/>
      <c r="F319"/>
      <c r="G319" s="28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</row>
    <row r="320" spans="3:134">
      <c r="C320"/>
      <c r="D320"/>
      <c r="E320"/>
      <c r="F320"/>
      <c r="G320" s="28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</row>
    <row r="321" spans="3:134">
      <c r="C321"/>
      <c r="D321"/>
      <c r="E321"/>
      <c r="F321"/>
      <c r="G321" s="28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</row>
    <row r="322" spans="3:134">
      <c r="C322"/>
      <c r="D322"/>
      <c r="E322"/>
      <c r="F322"/>
      <c r="G322" s="28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</row>
    <row r="323" spans="3:134">
      <c r="C323"/>
      <c r="D323"/>
      <c r="E323"/>
      <c r="F323"/>
      <c r="G323" s="28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</row>
    <row r="324" spans="3:134">
      <c r="C324"/>
      <c r="D324"/>
      <c r="E324"/>
      <c r="F324"/>
      <c r="G324" s="28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</row>
    <row r="325" spans="3:134">
      <c r="C325"/>
      <c r="D325"/>
      <c r="E325"/>
      <c r="F325"/>
      <c r="G325" s="28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</row>
    <row r="326" spans="3:134">
      <c r="C326"/>
      <c r="D326"/>
      <c r="E326"/>
      <c r="F326"/>
      <c r="G326" s="28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</row>
    <row r="327" spans="3:134">
      <c r="C327"/>
      <c r="D327"/>
      <c r="E327"/>
      <c r="F327"/>
      <c r="G327" s="28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</row>
    <row r="328" spans="3:134">
      <c r="C328"/>
      <c r="D328"/>
      <c r="E328"/>
      <c r="F328"/>
      <c r="G328" s="28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</row>
    <row r="329" spans="3:134">
      <c r="C329"/>
      <c r="D329"/>
      <c r="E329"/>
      <c r="F329"/>
      <c r="G329" s="28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</row>
    <row r="330" spans="3:134">
      <c r="C330"/>
      <c r="D330"/>
      <c r="E330"/>
      <c r="F330"/>
      <c r="G330" s="28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</row>
    <row r="331" spans="3:134">
      <c r="C331"/>
      <c r="D331"/>
      <c r="E331"/>
      <c r="F331"/>
      <c r="G331" s="28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</row>
    <row r="332" spans="3:134">
      <c r="C332"/>
      <c r="D332"/>
      <c r="E332"/>
      <c r="F332"/>
      <c r="G332" s="28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</row>
    <row r="333" spans="3:134">
      <c r="C333"/>
      <c r="D333"/>
      <c r="E333"/>
      <c r="F333"/>
      <c r="G333" s="28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</row>
    <row r="334" spans="3:134">
      <c r="C334"/>
      <c r="D334"/>
      <c r="E334"/>
      <c r="F334"/>
      <c r="G334" s="28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</row>
    <row r="335" spans="3:134">
      <c r="C335"/>
      <c r="D335"/>
      <c r="E335"/>
      <c r="F335"/>
      <c r="G335" s="28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</row>
    <row r="336" spans="3:134">
      <c r="C336"/>
      <c r="D336"/>
      <c r="E336"/>
      <c r="F336"/>
      <c r="G336" s="28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</row>
    <row r="337" spans="3:134">
      <c r="C337"/>
      <c r="D337"/>
      <c r="E337"/>
      <c r="F337"/>
      <c r="G337" s="28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</row>
    <row r="338" spans="3:134">
      <c r="C338"/>
      <c r="D338"/>
      <c r="E338"/>
      <c r="F338"/>
      <c r="G338" s="28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</row>
    <row r="339" spans="3:134">
      <c r="C339"/>
      <c r="D339"/>
      <c r="E339"/>
      <c r="F339"/>
      <c r="G339" s="28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</row>
    <row r="340" spans="3:134">
      <c r="C340"/>
      <c r="D340"/>
      <c r="E340"/>
      <c r="F340"/>
      <c r="G340" s="28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</row>
    <row r="341" spans="3:134">
      <c r="C341"/>
      <c r="D341"/>
      <c r="E341"/>
      <c r="F341"/>
      <c r="G341" s="28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</row>
    <row r="342" spans="3:134">
      <c r="C342"/>
      <c r="D342"/>
      <c r="E342"/>
      <c r="F342"/>
      <c r="G342" s="28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</row>
    <row r="343" spans="3:134">
      <c r="C343"/>
      <c r="D343"/>
      <c r="E343"/>
      <c r="F343"/>
      <c r="G343" s="28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</row>
    <row r="344" spans="3:134">
      <c r="C344"/>
      <c r="D344"/>
      <c r="E344"/>
      <c r="F344"/>
      <c r="G344" s="28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</row>
    <row r="345" spans="3:134">
      <c r="C345"/>
      <c r="D345"/>
      <c r="E345"/>
      <c r="F345"/>
      <c r="G345" s="28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</row>
    <row r="346" spans="3:134">
      <c r="C346"/>
      <c r="D346"/>
      <c r="E346"/>
      <c r="F346"/>
      <c r="G346" s="28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</row>
    <row r="347" spans="3:134">
      <c r="C347"/>
      <c r="D347"/>
      <c r="E347"/>
      <c r="F347"/>
      <c r="G347" s="28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</row>
    <row r="348" spans="3:134">
      <c r="C348"/>
      <c r="D348"/>
      <c r="E348"/>
      <c r="F348"/>
      <c r="G348" s="28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</row>
    <row r="349" spans="3:134">
      <c r="C349"/>
      <c r="D349"/>
      <c r="E349"/>
      <c r="F349"/>
      <c r="G349" s="28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</row>
    <row r="350" spans="3:134">
      <c r="C350"/>
      <c r="D350"/>
      <c r="E350"/>
      <c r="F350"/>
      <c r="G350" s="28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</row>
    <row r="351" spans="3:134">
      <c r="C351"/>
      <c r="D351"/>
      <c r="E351"/>
      <c r="F351"/>
      <c r="G351" s="28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</row>
    <row r="352" spans="3:134">
      <c r="C352"/>
      <c r="D352"/>
      <c r="E352"/>
      <c r="F352"/>
      <c r="G352" s="28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</row>
    <row r="353" spans="3:134">
      <c r="C353"/>
      <c r="D353"/>
      <c r="E353"/>
      <c r="F353"/>
      <c r="G353" s="28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</row>
    <row r="354" spans="3:134">
      <c r="C354"/>
      <c r="D354"/>
      <c r="E354"/>
      <c r="F354"/>
      <c r="G354" s="28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</row>
    <row r="355" spans="3:134">
      <c r="C355"/>
      <c r="D355"/>
      <c r="E355"/>
      <c r="F355"/>
      <c r="G355" s="28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</row>
    <row r="356" spans="3:134">
      <c r="C356"/>
      <c r="D356"/>
      <c r="E356"/>
      <c r="F356"/>
      <c r="G356" s="28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</row>
    <row r="357" spans="3:134">
      <c r="C357"/>
      <c r="D357"/>
      <c r="E357"/>
      <c r="F357"/>
      <c r="G357" s="28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</row>
    <row r="358" spans="3:134">
      <c r="C358"/>
      <c r="D358"/>
      <c r="E358"/>
      <c r="F358"/>
      <c r="G358" s="28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</row>
    <row r="359" spans="3:134">
      <c r="C359"/>
      <c r="D359"/>
      <c r="E359"/>
      <c r="F359"/>
      <c r="G359" s="28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</row>
    <row r="360" spans="3:134">
      <c r="C360"/>
      <c r="D360"/>
      <c r="E360"/>
      <c r="F360"/>
      <c r="G360" s="28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</row>
    <row r="361" spans="3:134">
      <c r="C361"/>
      <c r="D361"/>
      <c r="E361"/>
      <c r="F361"/>
      <c r="G361" s="28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</row>
    <row r="362" spans="3:134">
      <c r="C362"/>
      <c r="D362"/>
      <c r="E362"/>
      <c r="F362"/>
      <c r="G362" s="28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</row>
    <row r="363" spans="3:134">
      <c r="C363"/>
      <c r="D363"/>
      <c r="E363"/>
      <c r="F363"/>
      <c r="G363" s="28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</row>
    <row r="364" spans="3:134">
      <c r="C364"/>
      <c r="D364"/>
      <c r="E364"/>
      <c r="F364"/>
      <c r="G364" s="28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</row>
    <row r="365" spans="3:134">
      <c r="C365"/>
      <c r="D365"/>
      <c r="E365"/>
      <c r="F365"/>
      <c r="G365" s="28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</row>
    <row r="366" spans="3:134">
      <c r="C366"/>
      <c r="D366"/>
      <c r="E366"/>
      <c r="F366"/>
      <c r="G366" s="28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</row>
    <row r="367" spans="3:134">
      <c r="C367"/>
      <c r="D367"/>
      <c r="E367"/>
      <c r="F367"/>
      <c r="G367" s="28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</row>
    <row r="368" spans="3:134">
      <c r="C368"/>
      <c r="D368"/>
      <c r="E368"/>
      <c r="F368"/>
      <c r="G368" s="28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</row>
    <row r="369" spans="3:134">
      <c r="C369"/>
      <c r="D369"/>
      <c r="E369"/>
      <c r="F369"/>
      <c r="G369" s="28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</row>
    <row r="370" spans="3:134">
      <c r="C370"/>
      <c r="D370"/>
      <c r="E370"/>
      <c r="F370"/>
      <c r="G370" s="28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</row>
    <row r="371" spans="3:134">
      <c r="C371"/>
      <c r="D371"/>
      <c r="E371"/>
      <c r="F371"/>
      <c r="G371" s="28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</row>
    <row r="372" spans="3:134">
      <c r="C372"/>
      <c r="D372"/>
      <c r="E372"/>
      <c r="F372"/>
      <c r="G372" s="28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</row>
    <row r="373" spans="3:134">
      <c r="C373"/>
      <c r="D373"/>
      <c r="E373"/>
      <c r="F373"/>
      <c r="G373" s="28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</row>
    <row r="374" spans="3:134">
      <c r="C374"/>
      <c r="D374"/>
      <c r="E374"/>
      <c r="F374"/>
      <c r="G374" s="28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</row>
    <row r="375" spans="3:134">
      <c r="C375"/>
      <c r="D375"/>
      <c r="E375"/>
      <c r="F375"/>
      <c r="G375" s="28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</row>
    <row r="376" spans="3:134">
      <c r="C376"/>
      <c r="D376"/>
      <c r="E376"/>
      <c r="F376"/>
      <c r="G376" s="28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</row>
    <row r="377" spans="3:134">
      <c r="C377"/>
      <c r="D377"/>
      <c r="E377"/>
      <c r="F377"/>
      <c r="G377" s="28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</row>
    <row r="378" spans="3:134">
      <c r="C378"/>
      <c r="D378"/>
      <c r="E378"/>
      <c r="F378"/>
      <c r="G378" s="28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</row>
    <row r="379" spans="3:134">
      <c r="C379"/>
      <c r="D379"/>
      <c r="E379"/>
      <c r="F379"/>
      <c r="G379" s="28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</row>
    <row r="380" spans="3:134">
      <c r="C380"/>
      <c r="D380"/>
      <c r="E380"/>
      <c r="F380"/>
      <c r="G380" s="28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</row>
    <row r="381" spans="3:134">
      <c r="C381"/>
      <c r="D381"/>
      <c r="E381"/>
      <c r="F381"/>
      <c r="G381" s="28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</row>
    <row r="382" spans="3:134">
      <c r="C382"/>
      <c r="D382"/>
      <c r="E382"/>
      <c r="F382"/>
      <c r="G382" s="28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</row>
    <row r="383" spans="3:134">
      <c r="C383"/>
      <c r="D383"/>
      <c r="E383"/>
      <c r="F383"/>
      <c r="G383" s="28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</row>
    <row r="384" spans="3:134">
      <c r="C384"/>
      <c r="D384"/>
      <c r="E384"/>
      <c r="F384"/>
      <c r="G384" s="28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</row>
    <row r="385" spans="3:134">
      <c r="C385"/>
      <c r="D385"/>
      <c r="E385"/>
      <c r="F385"/>
      <c r="G385" s="28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</row>
    <row r="386" spans="3:134">
      <c r="C386"/>
      <c r="D386"/>
      <c r="E386"/>
      <c r="F386"/>
      <c r="G386" s="28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</row>
    <row r="387" spans="3:134">
      <c r="C387"/>
      <c r="D387"/>
      <c r="E387"/>
      <c r="F387"/>
      <c r="G387" s="28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</row>
    <row r="388" spans="3:134">
      <c r="C388"/>
      <c r="D388"/>
      <c r="E388"/>
      <c r="F388"/>
      <c r="G388" s="28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</row>
    <row r="389" spans="3:134">
      <c r="C389"/>
      <c r="D389"/>
      <c r="E389"/>
      <c r="F389"/>
      <c r="G389" s="28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</row>
    <row r="390" spans="3:134">
      <c r="C390"/>
      <c r="D390"/>
      <c r="E390"/>
      <c r="F390"/>
      <c r="G390" s="28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</row>
    <row r="391" spans="3:134">
      <c r="C391"/>
      <c r="D391"/>
      <c r="E391"/>
      <c r="F391"/>
      <c r="G391" s="28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</row>
    <row r="392" spans="3:134">
      <c r="C392"/>
      <c r="D392"/>
      <c r="E392"/>
      <c r="F392"/>
      <c r="G392" s="28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</row>
    <row r="393" spans="3:134">
      <c r="C393"/>
      <c r="D393"/>
      <c r="E393"/>
      <c r="F393"/>
      <c r="G393" s="28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</row>
    <row r="394" spans="3:134">
      <c r="C394"/>
      <c r="D394"/>
      <c r="E394"/>
      <c r="F394"/>
      <c r="G394" s="28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</row>
    <row r="395" spans="3:134">
      <c r="C395"/>
      <c r="D395"/>
      <c r="E395"/>
      <c r="F395"/>
      <c r="G395" s="28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</row>
    <row r="396" spans="3:134">
      <c r="C396"/>
      <c r="D396"/>
      <c r="E396"/>
      <c r="F396"/>
      <c r="G396" s="28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</row>
    <row r="397" spans="3:134">
      <c r="C397"/>
      <c r="D397"/>
      <c r="E397"/>
      <c r="F397"/>
      <c r="G397" s="28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</row>
    <row r="398" spans="3:134">
      <c r="C398"/>
      <c r="D398"/>
      <c r="E398"/>
      <c r="F398"/>
      <c r="G398" s="28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</row>
    <row r="399" spans="3:134">
      <c r="C399"/>
      <c r="D399"/>
      <c r="E399"/>
      <c r="F399"/>
      <c r="G399" s="28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</row>
    <row r="400" spans="3:134">
      <c r="C400"/>
      <c r="D400"/>
      <c r="E400"/>
      <c r="F400"/>
      <c r="G400" s="28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</row>
    <row r="401" spans="3:134">
      <c r="C401"/>
      <c r="D401"/>
      <c r="E401"/>
      <c r="F401"/>
      <c r="G401" s="28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</row>
    <row r="402" spans="3:134">
      <c r="C402"/>
      <c r="D402"/>
      <c r="E402"/>
      <c r="F402"/>
      <c r="G402" s="28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</row>
    <row r="403" spans="3:134">
      <c r="C403"/>
      <c r="D403"/>
      <c r="E403"/>
      <c r="F403"/>
      <c r="G403" s="28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</row>
    <row r="404" spans="3:134">
      <c r="C404"/>
      <c r="D404"/>
      <c r="E404"/>
      <c r="F404"/>
      <c r="G404" s="28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</row>
    <row r="405" spans="3:134">
      <c r="C405"/>
      <c r="D405"/>
      <c r="E405"/>
      <c r="F405"/>
      <c r="G405" s="28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</row>
    <row r="406" spans="3:134">
      <c r="C406"/>
      <c r="D406"/>
      <c r="E406"/>
      <c r="F406"/>
      <c r="G406" s="28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</row>
    <row r="407" spans="3:134">
      <c r="C407"/>
      <c r="D407"/>
      <c r="E407"/>
      <c r="F407"/>
      <c r="G407" s="28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</row>
    <row r="408" spans="3:134">
      <c r="C408"/>
      <c r="D408"/>
      <c r="E408"/>
      <c r="F408"/>
      <c r="G408" s="28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</row>
    <row r="409" spans="3:134">
      <c r="C409"/>
      <c r="D409"/>
      <c r="E409"/>
      <c r="F409"/>
      <c r="G409" s="28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</row>
    <row r="410" spans="3:134">
      <c r="C410"/>
      <c r="D410"/>
      <c r="E410"/>
      <c r="F410"/>
      <c r="G410" s="28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</row>
    <row r="411" spans="3:134">
      <c r="C411"/>
      <c r="D411"/>
      <c r="E411"/>
      <c r="F411"/>
      <c r="G411" s="28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</row>
    <row r="412" spans="3:134">
      <c r="C412"/>
      <c r="D412"/>
      <c r="E412"/>
      <c r="F412"/>
      <c r="G412" s="28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</row>
    <row r="413" spans="3:134">
      <c r="C413"/>
      <c r="D413"/>
      <c r="E413"/>
      <c r="F413"/>
      <c r="G413" s="28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</row>
    <row r="414" spans="3:134">
      <c r="C414"/>
      <c r="D414"/>
      <c r="E414"/>
      <c r="F414"/>
      <c r="G414" s="28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</row>
    <row r="415" spans="3:134">
      <c r="C415"/>
      <c r="D415"/>
      <c r="E415"/>
      <c r="F415"/>
      <c r="G415" s="28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</row>
    <row r="416" spans="3:134">
      <c r="C416"/>
      <c r="D416"/>
      <c r="E416"/>
      <c r="F416"/>
      <c r="G416" s="28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</row>
    <row r="417" spans="3:134">
      <c r="C417"/>
      <c r="D417"/>
      <c r="E417"/>
      <c r="F417"/>
      <c r="G417" s="28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</row>
    <row r="418" spans="3:134">
      <c r="C418"/>
      <c r="D418"/>
      <c r="E418"/>
      <c r="F418"/>
      <c r="G418" s="28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</row>
    <row r="419" spans="3:134">
      <c r="C419"/>
      <c r="D419"/>
      <c r="E419"/>
      <c r="F419"/>
      <c r="G419" s="28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</row>
    <row r="420" spans="3:134">
      <c r="C420"/>
      <c r="D420"/>
      <c r="E420"/>
      <c r="F420"/>
      <c r="G420" s="28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</row>
    <row r="421" spans="3:134">
      <c r="C421"/>
      <c r="D421"/>
      <c r="E421"/>
      <c r="F421"/>
      <c r="G421" s="28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</row>
    <row r="422" spans="3:134">
      <c r="C422"/>
      <c r="D422"/>
      <c r="E422"/>
      <c r="F422"/>
      <c r="G422" s="28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</row>
    <row r="423" spans="3:134">
      <c r="C423"/>
      <c r="D423"/>
      <c r="E423"/>
      <c r="F423"/>
      <c r="G423" s="28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</row>
    <row r="424" spans="3:134">
      <c r="C424"/>
      <c r="D424"/>
      <c r="E424"/>
      <c r="F424"/>
      <c r="G424" s="28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</row>
    <row r="425" spans="3:134">
      <c r="C425"/>
      <c r="D425"/>
      <c r="E425"/>
      <c r="F425"/>
      <c r="G425" s="28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</row>
    <row r="426" spans="3:134">
      <c r="C426"/>
      <c r="D426"/>
      <c r="E426"/>
      <c r="F426"/>
      <c r="G426" s="28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</row>
    <row r="427" spans="3:134">
      <c r="C427"/>
      <c r="D427"/>
      <c r="E427"/>
      <c r="F427"/>
      <c r="G427" s="28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</row>
    <row r="428" spans="3:134">
      <c r="C428"/>
      <c r="D428"/>
      <c r="E428"/>
      <c r="F428"/>
      <c r="G428" s="28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</row>
    <row r="429" spans="3:134">
      <c r="C429"/>
      <c r="D429"/>
      <c r="E429"/>
      <c r="F429"/>
      <c r="G429" s="28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</row>
    <row r="430" spans="3:134">
      <c r="C430"/>
      <c r="D430"/>
      <c r="E430"/>
      <c r="F430"/>
      <c r="G430" s="28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</row>
    <row r="431" spans="3:134">
      <c r="C431"/>
      <c r="D431"/>
      <c r="E431"/>
      <c r="F431"/>
      <c r="G431" s="28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</row>
    <row r="432" spans="3:134">
      <c r="C432"/>
      <c r="D432"/>
      <c r="E432"/>
      <c r="F432"/>
      <c r="G432" s="28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</row>
    <row r="433" spans="3:134">
      <c r="C433"/>
      <c r="D433"/>
      <c r="E433"/>
      <c r="F433"/>
      <c r="G433" s="28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</row>
    <row r="434" spans="3:134">
      <c r="C434"/>
      <c r="D434"/>
      <c r="E434"/>
      <c r="F434"/>
      <c r="G434" s="28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</row>
    <row r="435" spans="3:134">
      <c r="C435"/>
      <c r="D435"/>
      <c r="E435"/>
      <c r="F435"/>
      <c r="G435" s="28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</row>
    <row r="436" spans="3:134">
      <c r="C436"/>
      <c r="D436"/>
      <c r="E436"/>
      <c r="F436"/>
      <c r="G436" s="28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</row>
    <row r="437" spans="3:134">
      <c r="C437"/>
      <c r="D437"/>
      <c r="E437"/>
      <c r="F437"/>
      <c r="G437" s="28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</row>
    <row r="438" spans="3:134">
      <c r="C438"/>
      <c r="D438"/>
      <c r="E438"/>
      <c r="F438"/>
      <c r="G438" s="28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</row>
    <row r="439" spans="3:134">
      <c r="C439"/>
      <c r="D439"/>
      <c r="E439"/>
      <c r="F439"/>
      <c r="G439" s="28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</row>
    <row r="440" spans="3:134">
      <c r="C440"/>
      <c r="D440"/>
      <c r="E440"/>
      <c r="F440"/>
      <c r="G440" s="28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</row>
    <row r="441" spans="3:134">
      <c r="C441"/>
      <c r="D441"/>
      <c r="E441"/>
      <c r="F441"/>
      <c r="G441" s="28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</row>
    <row r="442" spans="3:134">
      <c r="C442"/>
      <c r="D442"/>
      <c r="E442"/>
      <c r="F442"/>
      <c r="G442" s="28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</row>
    <row r="443" spans="3:134">
      <c r="C443"/>
      <c r="D443"/>
      <c r="E443"/>
      <c r="F443"/>
      <c r="G443" s="28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</row>
    <row r="444" spans="3:134">
      <c r="C444"/>
      <c r="D444"/>
      <c r="E444"/>
      <c r="F444"/>
      <c r="G444" s="28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</row>
    <row r="445" spans="3:134">
      <c r="C445"/>
      <c r="D445"/>
      <c r="E445"/>
      <c r="F445"/>
      <c r="G445" s="28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</row>
    <row r="446" spans="3:134">
      <c r="C446"/>
      <c r="D446"/>
      <c r="E446"/>
      <c r="F446"/>
      <c r="G446" s="28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</row>
    <row r="447" spans="3:134">
      <c r="C447"/>
      <c r="D447"/>
      <c r="E447"/>
      <c r="F447"/>
      <c r="G447" s="28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</row>
    <row r="448" spans="3:134">
      <c r="C448"/>
      <c r="D448"/>
      <c r="E448"/>
      <c r="F448"/>
      <c r="G448" s="28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</row>
    <row r="449" spans="3:134">
      <c r="C449"/>
      <c r="D449"/>
      <c r="E449"/>
      <c r="F449"/>
      <c r="G449" s="28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</row>
    <row r="450" spans="3:134">
      <c r="C450"/>
      <c r="D450"/>
      <c r="E450"/>
      <c r="F450"/>
      <c r="G450" s="28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</row>
    <row r="451" spans="3:134">
      <c r="C451"/>
      <c r="D451"/>
      <c r="E451"/>
      <c r="F451"/>
      <c r="G451" s="28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</row>
    <row r="452" spans="3:134">
      <c r="C452"/>
      <c r="D452"/>
      <c r="E452"/>
      <c r="F452"/>
      <c r="G452" s="28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</row>
    <row r="453" spans="3:134">
      <c r="C453"/>
      <c r="D453"/>
      <c r="E453"/>
      <c r="F453"/>
      <c r="G453" s="28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</row>
    <row r="454" spans="3:134">
      <c r="C454"/>
      <c r="D454"/>
      <c r="E454"/>
      <c r="F454"/>
      <c r="G454" s="28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</row>
    <row r="455" spans="3:134">
      <c r="C455"/>
      <c r="D455"/>
      <c r="E455"/>
      <c r="F455"/>
      <c r="G455" s="28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</row>
    <row r="456" spans="3:134">
      <c r="C456"/>
      <c r="D456"/>
      <c r="E456"/>
      <c r="F456"/>
      <c r="G456" s="28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</row>
    <row r="457" spans="3:134">
      <c r="C457"/>
      <c r="D457"/>
      <c r="E457"/>
      <c r="F457"/>
      <c r="G457" s="28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</row>
    <row r="458" spans="3:134">
      <c r="C458"/>
      <c r="D458"/>
      <c r="E458"/>
      <c r="F458"/>
      <c r="G458" s="28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</row>
    <row r="459" spans="3:134">
      <c r="C459"/>
      <c r="D459"/>
      <c r="E459"/>
      <c r="F459"/>
      <c r="G459" s="28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</row>
    <row r="460" spans="3:134">
      <c r="C460"/>
      <c r="D460"/>
      <c r="E460"/>
      <c r="F460"/>
      <c r="G460" s="28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</row>
    <row r="461" spans="3:134">
      <c r="C461"/>
      <c r="D461"/>
      <c r="E461"/>
      <c r="F461"/>
      <c r="G461" s="28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</row>
    <row r="462" spans="3:134">
      <c r="C462"/>
      <c r="D462"/>
      <c r="E462"/>
      <c r="F462"/>
      <c r="G462" s="28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</row>
    <row r="463" spans="3:134">
      <c r="C463"/>
      <c r="D463"/>
      <c r="E463"/>
      <c r="F463"/>
      <c r="G463" s="28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</row>
    <row r="464" spans="3:134">
      <c r="C464"/>
      <c r="D464"/>
      <c r="E464"/>
      <c r="F464"/>
      <c r="G464" s="28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</row>
    <row r="465" spans="3:134">
      <c r="C465"/>
      <c r="D465"/>
      <c r="E465"/>
      <c r="F465"/>
      <c r="G465" s="28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</row>
    <row r="466" spans="3:134">
      <c r="C466"/>
      <c r="D466"/>
      <c r="E466"/>
      <c r="F466"/>
      <c r="G466" s="28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</row>
    <row r="467" spans="3:134">
      <c r="C467"/>
      <c r="D467"/>
      <c r="E467"/>
      <c r="F467"/>
      <c r="G467" s="28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</row>
    <row r="468" spans="3:134">
      <c r="C468"/>
      <c r="D468"/>
      <c r="E468"/>
      <c r="F468"/>
      <c r="G468" s="28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</row>
    <row r="469" spans="3:134">
      <c r="C469"/>
      <c r="D469"/>
      <c r="E469"/>
      <c r="F469"/>
      <c r="G469" s="28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</row>
    <row r="470" spans="3:134">
      <c r="C470"/>
      <c r="D470"/>
      <c r="E470"/>
      <c r="F470"/>
      <c r="G470" s="28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</row>
    <row r="471" spans="3:134">
      <c r="C471"/>
      <c r="D471"/>
      <c r="E471"/>
      <c r="F471"/>
      <c r="G471" s="28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</row>
    <row r="472" spans="3:134">
      <c r="C472"/>
      <c r="D472"/>
      <c r="E472"/>
      <c r="F472"/>
      <c r="G472" s="28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</row>
    <row r="473" spans="3:134">
      <c r="C473"/>
      <c r="D473"/>
      <c r="E473"/>
      <c r="F473"/>
      <c r="G473" s="28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</row>
    <row r="474" spans="3:134">
      <c r="C474"/>
      <c r="D474"/>
      <c r="E474"/>
      <c r="F474"/>
      <c r="G474" s="28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</row>
    <row r="475" spans="3:134">
      <c r="C475"/>
      <c r="D475"/>
      <c r="E475"/>
      <c r="F475"/>
      <c r="G475" s="28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</row>
    <row r="476" spans="3:134">
      <c r="C476"/>
      <c r="D476"/>
      <c r="E476"/>
      <c r="F476"/>
      <c r="G476" s="28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</row>
    <row r="477" spans="3:134">
      <c r="C477"/>
      <c r="D477"/>
      <c r="E477"/>
      <c r="F477"/>
      <c r="G477" s="28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</row>
    <row r="478" spans="3:134">
      <c r="C478"/>
      <c r="D478"/>
      <c r="E478"/>
      <c r="F478"/>
      <c r="G478" s="28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</row>
    <row r="479" spans="3:134">
      <c r="C479"/>
      <c r="D479"/>
      <c r="E479"/>
      <c r="F479"/>
      <c r="G479" s="28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</row>
    <row r="480" spans="3:134">
      <c r="C480"/>
      <c r="D480"/>
      <c r="E480"/>
      <c r="F480"/>
      <c r="G480" s="28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</row>
    <row r="481" spans="3:134">
      <c r="C481"/>
      <c r="D481"/>
      <c r="E481"/>
      <c r="F481"/>
      <c r="G481" s="28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</row>
    <row r="482" spans="3:134">
      <c r="C482"/>
      <c r="D482"/>
      <c r="E482"/>
      <c r="F482"/>
      <c r="G482" s="28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</row>
    <row r="483" spans="3:134">
      <c r="C483"/>
      <c r="D483"/>
      <c r="E483"/>
      <c r="F483"/>
      <c r="G483" s="28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</row>
    <row r="484" spans="3:134">
      <c r="C484"/>
      <c r="D484"/>
      <c r="E484"/>
      <c r="F484"/>
      <c r="G484" s="28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</row>
    <row r="485" spans="3:134">
      <c r="C485"/>
      <c r="D485"/>
      <c r="E485"/>
      <c r="F485"/>
      <c r="G485" s="28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</row>
    <row r="486" spans="3:134">
      <c r="C486"/>
      <c r="D486"/>
      <c r="E486"/>
      <c r="F486"/>
      <c r="G486" s="28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</row>
    <row r="487" spans="3:134">
      <c r="C487"/>
      <c r="D487"/>
      <c r="E487"/>
      <c r="F487"/>
      <c r="G487" s="28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</row>
    <row r="488" spans="3:134">
      <c r="C488"/>
      <c r="D488"/>
      <c r="E488"/>
      <c r="F488"/>
      <c r="G488" s="28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</row>
    <row r="489" spans="3:134">
      <c r="C489"/>
      <c r="D489"/>
      <c r="E489"/>
      <c r="F489"/>
      <c r="G489" s="28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</row>
    <row r="490" spans="3:134">
      <c r="C490"/>
      <c r="D490"/>
      <c r="E490"/>
      <c r="F490"/>
      <c r="G490" s="28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</row>
    <row r="491" spans="3:134">
      <c r="C491"/>
      <c r="D491"/>
      <c r="E491"/>
      <c r="F491"/>
      <c r="G491" s="28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</row>
    <row r="492" spans="3:134">
      <c r="C492"/>
      <c r="D492"/>
      <c r="E492"/>
      <c r="F492"/>
      <c r="G492" s="28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</row>
    <row r="493" spans="3:134">
      <c r="C493"/>
      <c r="D493"/>
      <c r="E493"/>
      <c r="F493"/>
      <c r="G493" s="28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</row>
    <row r="494" spans="3:134">
      <c r="C494"/>
      <c r="D494"/>
      <c r="E494"/>
      <c r="F494"/>
      <c r="G494" s="28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</row>
    <row r="495" spans="3:134">
      <c r="C495"/>
      <c r="D495"/>
      <c r="E495"/>
      <c r="F495"/>
      <c r="G495" s="28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</row>
    <row r="496" spans="3:134">
      <c r="C496"/>
      <c r="D496"/>
      <c r="E496"/>
      <c r="F496"/>
      <c r="G496" s="28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</row>
    <row r="497" spans="3:134">
      <c r="C497"/>
      <c r="D497"/>
      <c r="E497"/>
      <c r="F497"/>
      <c r="G497" s="28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</row>
    <row r="498" spans="3:134">
      <c r="C498"/>
      <c r="D498"/>
      <c r="E498"/>
      <c r="F498"/>
      <c r="G498" s="28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</row>
    <row r="499" spans="3:134">
      <c r="C499"/>
      <c r="D499"/>
      <c r="E499"/>
      <c r="F499"/>
      <c r="G499" s="28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</row>
    <row r="500" spans="3:134">
      <c r="C500"/>
      <c r="D500"/>
      <c r="E500"/>
      <c r="F500"/>
      <c r="G500" s="28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</row>
    <row r="501" spans="3:134">
      <c r="C501"/>
      <c r="D501"/>
      <c r="E501"/>
      <c r="F501"/>
      <c r="G501" s="28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</row>
    <row r="502" spans="3:134">
      <c r="C502"/>
      <c r="D502"/>
      <c r="E502"/>
      <c r="F502"/>
      <c r="G502" s="28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</row>
    <row r="503" spans="3:134">
      <c r="C503"/>
      <c r="D503"/>
      <c r="E503"/>
      <c r="F503"/>
      <c r="G503" s="28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</row>
    <row r="504" spans="3:134">
      <c r="C504"/>
      <c r="D504"/>
      <c r="E504"/>
      <c r="F504"/>
      <c r="G504" s="28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</row>
    <row r="505" spans="3:134">
      <c r="C505"/>
      <c r="D505"/>
      <c r="E505"/>
      <c r="F505"/>
      <c r="G505" s="28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</row>
    <row r="506" spans="3:134">
      <c r="C506"/>
      <c r="D506"/>
      <c r="E506"/>
      <c r="F506"/>
      <c r="G506" s="28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</row>
    <row r="507" spans="3:134">
      <c r="C507"/>
      <c r="D507"/>
      <c r="E507"/>
      <c r="F507"/>
      <c r="G507" s="28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</row>
    <row r="508" spans="3:134">
      <c r="C508"/>
      <c r="D508"/>
      <c r="E508"/>
      <c r="F508"/>
      <c r="G508" s="28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</row>
    <row r="509" spans="3:134">
      <c r="C509"/>
      <c r="D509"/>
      <c r="E509"/>
      <c r="F509"/>
      <c r="G509" s="28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</row>
    <row r="510" spans="3:134">
      <c r="C510"/>
      <c r="D510"/>
      <c r="E510"/>
      <c r="F510"/>
      <c r="G510" s="28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</row>
    <row r="511" spans="3:134">
      <c r="C511"/>
      <c r="D511"/>
      <c r="E511"/>
      <c r="F511"/>
      <c r="G511" s="28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</row>
    <row r="512" spans="3:134">
      <c r="C512"/>
      <c r="D512"/>
      <c r="E512"/>
      <c r="F512"/>
      <c r="G512" s="28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</row>
    <row r="513" spans="3:134">
      <c r="C513"/>
      <c r="D513"/>
      <c r="E513"/>
      <c r="F513"/>
      <c r="G513" s="28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</row>
    <row r="514" spans="3:134">
      <c r="C514"/>
      <c r="D514"/>
      <c r="E514"/>
      <c r="F514"/>
      <c r="G514" s="28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</row>
    <row r="515" spans="3:134">
      <c r="C515"/>
      <c r="D515"/>
      <c r="E515"/>
      <c r="F515"/>
      <c r="G515" s="28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</row>
    <row r="516" spans="3:134">
      <c r="C516"/>
      <c r="D516"/>
      <c r="E516"/>
      <c r="F516"/>
      <c r="G516" s="28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</row>
    <row r="517" spans="3:134">
      <c r="C517"/>
      <c r="D517"/>
      <c r="E517"/>
      <c r="F517"/>
      <c r="G517" s="28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</row>
    <row r="518" spans="3:134">
      <c r="C518"/>
      <c r="D518"/>
      <c r="E518"/>
      <c r="F518"/>
      <c r="G518" s="28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</row>
    <row r="519" spans="3:134">
      <c r="C519"/>
      <c r="D519"/>
      <c r="E519"/>
      <c r="F519"/>
      <c r="G519" s="28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</row>
    <row r="520" spans="3:134">
      <c r="C520"/>
      <c r="D520"/>
      <c r="E520"/>
      <c r="F520"/>
      <c r="G520" s="28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</row>
    <row r="521" spans="3:134">
      <c r="C521"/>
      <c r="D521"/>
      <c r="E521"/>
      <c r="F521"/>
      <c r="G521" s="28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</row>
    <row r="522" spans="3:134">
      <c r="C522"/>
      <c r="D522"/>
      <c r="E522"/>
      <c r="F522"/>
      <c r="G522" s="28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</row>
    <row r="523" spans="3:134">
      <c r="C523"/>
      <c r="D523"/>
      <c r="E523"/>
      <c r="F523"/>
      <c r="G523" s="28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</row>
    <row r="524" spans="3:134">
      <c r="C524"/>
      <c r="D524"/>
      <c r="E524"/>
      <c r="F524"/>
      <c r="G524" s="28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</row>
    <row r="525" spans="3:134">
      <c r="C525"/>
      <c r="D525"/>
      <c r="E525"/>
      <c r="F525"/>
      <c r="G525" s="28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</row>
    <row r="526" spans="3:134">
      <c r="C526"/>
      <c r="D526"/>
      <c r="E526"/>
      <c r="F526"/>
      <c r="G526" s="28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</row>
    <row r="527" spans="3:134">
      <c r="C527"/>
      <c r="D527"/>
      <c r="E527"/>
      <c r="F527"/>
      <c r="G527" s="28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</row>
    <row r="528" spans="3:134">
      <c r="C528"/>
      <c r="D528"/>
      <c r="E528"/>
      <c r="F528"/>
      <c r="G528" s="28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</row>
    <row r="529" spans="3:134">
      <c r="C529"/>
      <c r="D529"/>
      <c r="E529"/>
      <c r="F529"/>
      <c r="G529" s="28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</row>
    <row r="530" spans="3:134">
      <c r="C530"/>
      <c r="D530"/>
      <c r="E530"/>
      <c r="F530"/>
      <c r="G530" s="28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</row>
    <row r="531" spans="3:134">
      <c r="C531"/>
      <c r="D531"/>
      <c r="E531"/>
      <c r="F531"/>
      <c r="G531" s="28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</row>
    <row r="532" spans="3:134">
      <c r="C532"/>
      <c r="D532"/>
      <c r="E532"/>
      <c r="F532"/>
      <c r="G532" s="28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</row>
    <row r="533" spans="3:134">
      <c r="C533"/>
      <c r="D533"/>
      <c r="E533"/>
      <c r="F533"/>
      <c r="G533" s="28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</row>
    <row r="534" spans="3:134">
      <c r="C534"/>
      <c r="D534"/>
      <c r="E534"/>
      <c r="F534"/>
      <c r="G534" s="28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</row>
    <row r="535" spans="3:134">
      <c r="C535"/>
      <c r="D535"/>
      <c r="E535"/>
      <c r="F535"/>
      <c r="G535" s="28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</row>
    <row r="536" spans="3:134">
      <c r="C536"/>
      <c r="D536"/>
      <c r="E536"/>
      <c r="F536"/>
      <c r="G536" s="28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</row>
    <row r="537" spans="3:134">
      <c r="C537"/>
      <c r="D537"/>
      <c r="E537"/>
      <c r="F537"/>
      <c r="G537" s="28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</row>
    <row r="538" spans="3:134">
      <c r="C538"/>
      <c r="D538"/>
      <c r="E538"/>
      <c r="F538"/>
      <c r="G538" s="28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</row>
    <row r="539" spans="3:134">
      <c r="C539"/>
      <c r="D539"/>
      <c r="E539"/>
      <c r="F539"/>
      <c r="G539" s="28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</row>
    <row r="540" spans="3:134">
      <c r="C540"/>
      <c r="D540"/>
      <c r="E540"/>
      <c r="F540"/>
      <c r="G540" s="28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</row>
    <row r="541" spans="3:134">
      <c r="C541"/>
      <c r="D541"/>
      <c r="E541"/>
      <c r="F541"/>
      <c r="G541" s="28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</row>
    <row r="542" spans="3:134">
      <c r="C542"/>
      <c r="D542"/>
      <c r="E542"/>
      <c r="F542"/>
      <c r="G542" s="28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</row>
    <row r="543" spans="3:134">
      <c r="C543"/>
      <c r="D543"/>
      <c r="E543"/>
      <c r="F543"/>
      <c r="G543" s="28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</row>
    <row r="544" spans="3:134">
      <c r="C544"/>
      <c r="D544"/>
      <c r="E544"/>
      <c r="F544"/>
      <c r="G544" s="28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</row>
    <row r="545" spans="3:134">
      <c r="C545"/>
      <c r="D545"/>
      <c r="E545"/>
      <c r="F545"/>
      <c r="G545" s="28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</row>
    <row r="546" spans="3:134">
      <c r="C546"/>
      <c r="D546"/>
      <c r="E546"/>
      <c r="F546"/>
      <c r="G546" s="28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</row>
    <row r="547" spans="3:134">
      <c r="C547"/>
      <c r="D547"/>
      <c r="E547"/>
      <c r="F547"/>
      <c r="G547" s="28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</row>
    <row r="548" spans="3:134">
      <c r="C548"/>
      <c r="D548"/>
      <c r="E548"/>
      <c r="F548"/>
      <c r="G548" s="28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</row>
    <row r="549" spans="3:134">
      <c r="C549"/>
      <c r="D549"/>
      <c r="E549"/>
      <c r="F549"/>
      <c r="G549" s="28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</row>
    <row r="550" spans="3:134">
      <c r="C550"/>
      <c r="D550"/>
      <c r="E550"/>
      <c r="F550"/>
      <c r="G550" s="28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</row>
    <row r="551" spans="3:134">
      <c r="C551"/>
      <c r="D551"/>
      <c r="E551"/>
      <c r="F551"/>
      <c r="G551" s="28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</row>
    <row r="552" spans="3:134">
      <c r="C552"/>
      <c r="D552"/>
      <c r="E552"/>
      <c r="F552"/>
      <c r="G552" s="28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</row>
    <row r="553" spans="3:134">
      <c r="C553"/>
      <c r="D553"/>
      <c r="E553"/>
      <c r="F553"/>
      <c r="G553" s="28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</row>
    <row r="554" spans="3:134">
      <c r="C554"/>
      <c r="D554"/>
      <c r="E554"/>
      <c r="F554"/>
      <c r="G554" s="28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</row>
    <row r="555" spans="3:134">
      <c r="C555"/>
      <c r="D555"/>
      <c r="E555"/>
      <c r="F555"/>
      <c r="G555" s="28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</row>
    <row r="556" spans="3:134">
      <c r="C556"/>
      <c r="D556"/>
      <c r="E556"/>
      <c r="F556"/>
      <c r="G556" s="28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</row>
    <row r="557" spans="3:134">
      <c r="C557"/>
      <c r="D557"/>
      <c r="E557"/>
      <c r="F557"/>
      <c r="G557" s="28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</row>
    <row r="558" spans="3:134">
      <c r="C558"/>
      <c r="D558"/>
      <c r="E558"/>
      <c r="F558"/>
      <c r="G558" s="28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</row>
    <row r="559" spans="3:134">
      <c r="C559"/>
      <c r="D559"/>
      <c r="E559"/>
      <c r="F559"/>
      <c r="G559" s="28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</row>
    <row r="560" spans="3:134">
      <c r="C560"/>
      <c r="D560"/>
      <c r="E560"/>
      <c r="F560"/>
      <c r="G560" s="28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</row>
    <row r="561" spans="3:134">
      <c r="C561"/>
      <c r="D561"/>
      <c r="E561"/>
      <c r="F561"/>
      <c r="G561" s="28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</row>
    <row r="562" spans="3:134">
      <c r="C562"/>
      <c r="D562"/>
      <c r="E562"/>
      <c r="F562"/>
      <c r="G562" s="28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</row>
    <row r="563" spans="3:134">
      <c r="C563"/>
      <c r="D563"/>
      <c r="E563"/>
      <c r="F563"/>
      <c r="G563" s="28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</row>
    <row r="564" spans="3:134">
      <c r="C564"/>
      <c r="D564"/>
      <c r="E564"/>
      <c r="F564"/>
      <c r="G564" s="28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</row>
    <row r="565" spans="3:134">
      <c r="C565"/>
      <c r="D565"/>
      <c r="E565"/>
      <c r="F565"/>
      <c r="G565" s="28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</row>
    <row r="566" spans="3:134">
      <c r="C566"/>
      <c r="D566"/>
      <c r="E566"/>
      <c r="F566"/>
      <c r="G566" s="28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</row>
    <row r="567" spans="3:134">
      <c r="C567"/>
      <c r="D567"/>
      <c r="E567"/>
      <c r="F567"/>
      <c r="G567" s="28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</row>
    <row r="568" spans="3:134">
      <c r="C568"/>
      <c r="D568"/>
      <c r="E568"/>
      <c r="F568"/>
      <c r="G568" s="28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</row>
    <row r="569" spans="3:134">
      <c r="C569"/>
      <c r="D569"/>
      <c r="E569"/>
      <c r="F569"/>
      <c r="G569" s="28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</row>
    <row r="570" spans="3:134">
      <c r="C570"/>
      <c r="D570"/>
      <c r="E570"/>
      <c r="F570"/>
      <c r="G570" s="28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</row>
    <row r="571" spans="3:134">
      <c r="C571"/>
      <c r="D571"/>
      <c r="E571"/>
      <c r="F571"/>
      <c r="G571" s="28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</row>
    <row r="572" spans="3:134">
      <c r="C572"/>
      <c r="D572"/>
      <c r="E572"/>
      <c r="F572"/>
      <c r="G572" s="28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</row>
    <row r="573" spans="3:134">
      <c r="C573"/>
      <c r="D573"/>
      <c r="E573"/>
      <c r="F573"/>
      <c r="G573" s="28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</row>
    <row r="574" spans="3:134">
      <c r="C574"/>
      <c r="D574"/>
      <c r="E574"/>
      <c r="F574"/>
      <c r="G574" s="28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</row>
    <row r="575" spans="3:134">
      <c r="C575"/>
      <c r="D575"/>
      <c r="E575"/>
      <c r="F575"/>
      <c r="G575" s="28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</row>
    <row r="576" spans="3:134">
      <c r="C576"/>
      <c r="D576"/>
      <c r="E576"/>
      <c r="F576"/>
      <c r="G576" s="28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</row>
    <row r="577" spans="3:134">
      <c r="C577"/>
      <c r="D577"/>
      <c r="E577"/>
      <c r="F577"/>
      <c r="G577" s="28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</row>
    <row r="578" spans="3:134">
      <c r="C578"/>
      <c r="D578"/>
      <c r="E578"/>
      <c r="F578"/>
      <c r="G578" s="28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</row>
    <row r="579" spans="3:134">
      <c r="C579"/>
      <c r="D579"/>
      <c r="E579"/>
      <c r="F579"/>
      <c r="G579" s="28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</row>
    <row r="580" spans="3:134">
      <c r="C580"/>
      <c r="D580"/>
      <c r="E580"/>
      <c r="F580"/>
      <c r="G580" s="28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</row>
    <row r="581" spans="3:134">
      <c r="C581"/>
      <c r="D581"/>
      <c r="E581"/>
      <c r="F581"/>
      <c r="G581" s="28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</row>
    <row r="582" spans="3:134">
      <c r="C582"/>
      <c r="D582"/>
      <c r="E582"/>
      <c r="F582"/>
      <c r="G582" s="28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</row>
    <row r="583" spans="3:134">
      <c r="C583"/>
      <c r="D583"/>
      <c r="E583"/>
      <c r="F583"/>
      <c r="G583" s="28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</row>
    <row r="584" spans="3:134">
      <c r="C584"/>
      <c r="D584"/>
      <c r="E584"/>
      <c r="F584"/>
      <c r="G584" s="28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</row>
    <row r="585" spans="3:134">
      <c r="C585"/>
      <c r="D585"/>
      <c r="E585"/>
      <c r="F585"/>
      <c r="G585" s="28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</row>
    <row r="586" spans="3:134">
      <c r="C586"/>
      <c r="D586"/>
      <c r="E586"/>
      <c r="F586"/>
      <c r="G586" s="28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</row>
    <row r="587" spans="3:134">
      <c r="C587"/>
      <c r="D587"/>
      <c r="E587"/>
      <c r="F587"/>
      <c r="G587" s="28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</row>
    <row r="588" spans="3:134">
      <c r="C588"/>
      <c r="D588"/>
      <c r="E588"/>
      <c r="F588"/>
      <c r="G588" s="28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</row>
    <row r="589" spans="3:134">
      <c r="C589"/>
      <c r="D589"/>
      <c r="E589"/>
      <c r="F589"/>
      <c r="G589" s="28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</row>
    <row r="590" spans="3:134">
      <c r="C590"/>
      <c r="D590"/>
      <c r="E590"/>
      <c r="F590"/>
      <c r="G590" s="28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</row>
    <row r="591" spans="3:134">
      <c r="C591"/>
      <c r="D591"/>
      <c r="E591"/>
      <c r="F591"/>
      <c r="G591" s="28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</row>
    <row r="592" spans="3:134">
      <c r="C592"/>
      <c r="D592"/>
      <c r="E592"/>
      <c r="F592"/>
      <c r="G592" s="28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</row>
    <row r="593" spans="3:134">
      <c r="C593"/>
      <c r="D593"/>
      <c r="E593"/>
      <c r="F593"/>
      <c r="G593" s="28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</row>
    <row r="594" spans="3:134">
      <c r="C594"/>
      <c r="D594"/>
      <c r="E594"/>
      <c r="F594"/>
      <c r="G594" s="28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</row>
    <row r="595" spans="3:134">
      <c r="C595"/>
      <c r="D595"/>
      <c r="E595"/>
      <c r="F595"/>
      <c r="G595" s="28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</row>
    <row r="596" spans="3:134">
      <c r="C596"/>
      <c r="D596"/>
      <c r="E596"/>
      <c r="F596"/>
      <c r="G596" s="28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</row>
    <row r="597" spans="3:134">
      <c r="C597"/>
      <c r="D597"/>
      <c r="E597"/>
      <c r="F597"/>
      <c r="G597" s="28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</row>
    <row r="598" spans="3:134">
      <c r="C598"/>
      <c r="D598"/>
      <c r="E598"/>
      <c r="F598"/>
      <c r="G598" s="28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</row>
    <row r="599" spans="3:134">
      <c r="C599"/>
      <c r="D599"/>
      <c r="E599"/>
      <c r="F599"/>
      <c r="G599" s="28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</row>
    <row r="600" spans="3:134">
      <c r="C600"/>
      <c r="D600"/>
      <c r="E600"/>
      <c r="F600"/>
      <c r="G600" s="28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</row>
    <row r="601" spans="3:134">
      <c r="C601"/>
      <c r="D601"/>
      <c r="E601"/>
      <c r="F601"/>
      <c r="G601" s="28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</row>
    <row r="602" spans="3:134">
      <c r="C602"/>
      <c r="D602"/>
      <c r="E602"/>
      <c r="F602"/>
      <c r="G602" s="28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</row>
    <row r="603" spans="3:134">
      <c r="C603"/>
      <c r="D603"/>
      <c r="E603"/>
      <c r="F603"/>
      <c r="G603" s="28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</row>
    <row r="604" spans="3:134">
      <c r="C604"/>
      <c r="D604"/>
      <c r="E604"/>
      <c r="F604"/>
      <c r="G604" s="28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</row>
    <row r="605" spans="3:134">
      <c r="C605"/>
      <c r="D605"/>
      <c r="E605"/>
      <c r="F605"/>
      <c r="G605" s="28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</row>
    <row r="606" spans="3:134">
      <c r="C606"/>
      <c r="D606"/>
      <c r="E606"/>
      <c r="F606"/>
      <c r="G606" s="28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</row>
    <row r="607" spans="3:134">
      <c r="C607"/>
      <c r="D607"/>
      <c r="E607"/>
      <c r="F607"/>
      <c r="G607" s="28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</row>
    <row r="608" spans="3:134">
      <c r="C608"/>
      <c r="D608"/>
      <c r="E608"/>
      <c r="F608"/>
      <c r="G608" s="28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</row>
    <row r="609" spans="3:134">
      <c r="C609"/>
      <c r="D609"/>
      <c r="E609"/>
      <c r="F609"/>
      <c r="G609" s="28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</row>
    <row r="610" spans="3:134">
      <c r="C610"/>
      <c r="D610"/>
      <c r="E610"/>
      <c r="F610"/>
      <c r="G610" s="28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</row>
    <row r="611" spans="3:134">
      <c r="C611"/>
      <c r="D611"/>
      <c r="E611"/>
      <c r="F611"/>
      <c r="G611" s="28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</row>
    <row r="612" spans="3:134">
      <c r="C612"/>
      <c r="D612"/>
      <c r="E612"/>
      <c r="F612"/>
      <c r="G612" s="28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</row>
    <row r="613" spans="3:134">
      <c r="C613"/>
      <c r="D613"/>
      <c r="E613"/>
      <c r="F613"/>
      <c r="G613" s="28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</row>
    <row r="614" spans="3:134">
      <c r="C614"/>
      <c r="D614"/>
      <c r="E614"/>
      <c r="F614"/>
      <c r="G614" s="28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</row>
    <row r="615" spans="3:134">
      <c r="C615"/>
      <c r="D615"/>
      <c r="E615"/>
      <c r="F615"/>
      <c r="G615" s="28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</row>
    <row r="616" spans="3:134">
      <c r="C616"/>
      <c r="D616"/>
      <c r="E616"/>
      <c r="F616"/>
      <c r="G616" s="28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</row>
    <row r="617" spans="3:134">
      <c r="C617"/>
      <c r="D617"/>
      <c r="E617"/>
      <c r="F617"/>
      <c r="G617" s="28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</row>
    <row r="618" spans="3:134">
      <c r="C618"/>
      <c r="D618"/>
      <c r="E618"/>
      <c r="F618"/>
      <c r="G618" s="28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</row>
    <row r="619" spans="3:134">
      <c r="C619"/>
      <c r="D619"/>
      <c r="E619"/>
      <c r="F619"/>
      <c r="G619" s="28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</row>
    <row r="620" spans="3:134">
      <c r="C620"/>
      <c r="D620"/>
      <c r="E620"/>
      <c r="F620"/>
      <c r="G620" s="28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</row>
    <row r="621" spans="3:134">
      <c r="C621"/>
      <c r="D621"/>
      <c r="E621"/>
      <c r="F621"/>
      <c r="G621" s="28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</row>
    <row r="622" spans="3:134">
      <c r="C622"/>
      <c r="D622"/>
      <c r="E622"/>
      <c r="F622"/>
      <c r="G622" s="28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</row>
    <row r="623" spans="3:134">
      <c r="C623"/>
      <c r="D623"/>
      <c r="E623"/>
      <c r="F623"/>
      <c r="G623" s="28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</row>
    <row r="624" spans="3:134">
      <c r="C624"/>
      <c r="D624"/>
      <c r="E624"/>
      <c r="F624"/>
      <c r="G624" s="28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</row>
    <row r="625" spans="3:134">
      <c r="C625"/>
      <c r="D625"/>
      <c r="E625"/>
      <c r="F625"/>
      <c r="G625" s="28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</row>
    <row r="626" spans="3:134">
      <c r="C626"/>
      <c r="D626"/>
      <c r="E626"/>
      <c r="F626"/>
      <c r="G626" s="28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</row>
    <row r="627" spans="3:134">
      <c r="C627"/>
      <c r="D627"/>
      <c r="E627"/>
      <c r="F627"/>
      <c r="G627" s="28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</row>
    <row r="628" spans="3:134">
      <c r="C628"/>
      <c r="D628"/>
      <c r="E628"/>
      <c r="F628"/>
      <c r="G628" s="28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</row>
    <row r="629" spans="3:134">
      <c r="C629"/>
      <c r="D629"/>
      <c r="E629"/>
      <c r="F629"/>
      <c r="G629" s="28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</row>
    <row r="630" spans="3:134">
      <c r="C630"/>
      <c r="D630"/>
      <c r="E630"/>
      <c r="F630"/>
      <c r="G630" s="28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</row>
    <row r="631" spans="3:134">
      <c r="C631"/>
      <c r="D631"/>
      <c r="E631"/>
      <c r="F631"/>
      <c r="G631" s="28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</row>
    <row r="632" spans="3:134">
      <c r="C632"/>
      <c r="D632"/>
      <c r="E632"/>
      <c r="F632"/>
      <c r="G632" s="28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</row>
    <row r="633" spans="3:134">
      <c r="C633"/>
      <c r="D633"/>
      <c r="E633"/>
      <c r="F633"/>
      <c r="G633" s="28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</row>
    <row r="634" spans="3:134">
      <c r="C634"/>
      <c r="D634"/>
      <c r="E634"/>
      <c r="F634"/>
      <c r="G634" s="28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</row>
    <row r="635" spans="3:134">
      <c r="C635"/>
      <c r="D635"/>
      <c r="E635"/>
      <c r="F635"/>
      <c r="G635" s="28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</row>
    <row r="636" spans="3:134">
      <c r="C636"/>
      <c r="D636"/>
      <c r="E636"/>
      <c r="F636"/>
      <c r="G636" s="28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</row>
    <row r="637" spans="3:134">
      <c r="C637"/>
      <c r="D637"/>
      <c r="E637"/>
      <c r="F637"/>
      <c r="G637" s="28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</row>
    <row r="638" spans="3:134">
      <c r="C638"/>
      <c r="D638"/>
      <c r="E638"/>
      <c r="F638"/>
      <c r="G638" s="28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</row>
    <row r="639" spans="3:134">
      <c r="C639"/>
      <c r="D639"/>
      <c r="E639"/>
      <c r="F639"/>
      <c r="G639" s="28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</row>
    <row r="640" spans="3:134">
      <c r="C640"/>
      <c r="D640"/>
      <c r="E640"/>
      <c r="F640"/>
      <c r="G640" s="28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</row>
    <row r="641" spans="3:134">
      <c r="C641"/>
      <c r="D641"/>
      <c r="E641"/>
      <c r="F641"/>
      <c r="G641" s="28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</row>
    <row r="642" spans="3:134">
      <c r="C642"/>
      <c r="D642"/>
      <c r="E642"/>
      <c r="F642"/>
      <c r="G642" s="28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</row>
    <row r="643" spans="3:134">
      <c r="C643"/>
      <c r="D643"/>
      <c r="E643"/>
      <c r="F643"/>
      <c r="G643" s="28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</row>
    <row r="644" spans="3:134">
      <c r="C644"/>
      <c r="D644"/>
      <c r="E644"/>
      <c r="F644"/>
      <c r="G644" s="28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</row>
    <row r="645" spans="3:134">
      <c r="C645"/>
      <c r="D645"/>
      <c r="E645"/>
      <c r="F645"/>
      <c r="G645" s="28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</row>
    <row r="646" spans="3:134">
      <c r="C646"/>
      <c r="D646"/>
      <c r="E646"/>
      <c r="F646"/>
      <c r="G646" s="28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</row>
    <row r="647" spans="3:134">
      <c r="C647"/>
      <c r="D647"/>
      <c r="E647"/>
      <c r="F647"/>
      <c r="G647" s="28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</row>
    <row r="648" spans="3:134">
      <c r="C648"/>
      <c r="D648"/>
      <c r="E648"/>
      <c r="F648"/>
      <c r="G648" s="28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</row>
    <row r="649" spans="3:134">
      <c r="C649"/>
      <c r="D649"/>
      <c r="E649"/>
      <c r="F649"/>
      <c r="G649" s="28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</row>
    <row r="650" spans="3:134">
      <c r="C650"/>
      <c r="D650"/>
      <c r="E650"/>
      <c r="F650"/>
      <c r="G650" s="28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</row>
    <row r="651" spans="3:134">
      <c r="C651"/>
      <c r="D651"/>
      <c r="E651"/>
      <c r="F651"/>
      <c r="G651" s="28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</row>
    <row r="652" spans="3:134">
      <c r="C652"/>
      <c r="D652"/>
      <c r="E652"/>
      <c r="F652"/>
      <c r="G652" s="28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</row>
    <row r="653" spans="3:134">
      <c r="C653"/>
      <c r="D653"/>
      <c r="E653"/>
      <c r="F653"/>
      <c r="G653" s="28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</row>
    <row r="654" spans="3:134">
      <c r="C654"/>
      <c r="D654"/>
      <c r="E654"/>
      <c r="F654"/>
      <c r="G654" s="28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</row>
    <row r="655" spans="3:134">
      <c r="C655"/>
      <c r="D655"/>
      <c r="E655"/>
      <c r="F655"/>
      <c r="G655" s="28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</row>
    <row r="656" spans="3:134">
      <c r="C656"/>
      <c r="D656"/>
      <c r="E656"/>
      <c r="F656"/>
      <c r="G656" s="28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</row>
    <row r="657" spans="3:134">
      <c r="C657"/>
      <c r="D657"/>
      <c r="E657"/>
      <c r="F657"/>
      <c r="G657" s="28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</row>
    <row r="658" spans="3:134">
      <c r="C658"/>
      <c r="D658"/>
      <c r="E658"/>
      <c r="F658"/>
      <c r="G658" s="28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</row>
    <row r="659" spans="3:134">
      <c r="C659"/>
      <c r="D659"/>
      <c r="E659"/>
      <c r="F659"/>
      <c r="G659" s="28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</row>
    <row r="660" spans="3:134">
      <c r="C660"/>
      <c r="D660"/>
      <c r="E660"/>
      <c r="F660"/>
      <c r="G660" s="28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</row>
    <row r="661" spans="3:134">
      <c r="C661"/>
      <c r="D661"/>
      <c r="E661"/>
      <c r="F661"/>
      <c r="G661" s="28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</row>
    <row r="662" spans="3:134">
      <c r="C662"/>
      <c r="D662"/>
      <c r="E662"/>
      <c r="F662"/>
      <c r="G662" s="28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</row>
    <row r="663" spans="3:134">
      <c r="C663"/>
      <c r="D663"/>
      <c r="E663"/>
      <c r="F663"/>
      <c r="G663" s="28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</row>
    <row r="664" spans="3:134">
      <c r="C664"/>
      <c r="D664"/>
      <c r="E664"/>
      <c r="F664"/>
      <c r="G664" s="28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</row>
    <row r="665" spans="3:134">
      <c r="C665"/>
      <c r="D665"/>
      <c r="E665"/>
      <c r="F665"/>
      <c r="G665" s="28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</row>
    <row r="666" spans="3:134">
      <c r="C666"/>
      <c r="D666"/>
      <c r="E666"/>
      <c r="F666"/>
      <c r="G666" s="28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</row>
    <row r="667" spans="3:134">
      <c r="C667"/>
      <c r="D667"/>
      <c r="E667"/>
      <c r="F667"/>
      <c r="G667" s="28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</row>
    <row r="668" spans="3:134">
      <c r="C668"/>
      <c r="D668"/>
      <c r="E668"/>
      <c r="F668"/>
      <c r="G668" s="28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</row>
    <row r="669" spans="3:134">
      <c r="C669"/>
      <c r="D669"/>
      <c r="E669"/>
      <c r="F669"/>
      <c r="G669" s="28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</row>
    <row r="670" spans="3:134">
      <c r="C670"/>
      <c r="D670"/>
      <c r="E670"/>
      <c r="F670"/>
      <c r="G670" s="28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</row>
    <row r="671" spans="3:134">
      <c r="C671"/>
      <c r="D671"/>
      <c r="E671"/>
      <c r="F671"/>
      <c r="G671" s="28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</row>
    <row r="672" spans="3:134">
      <c r="C672"/>
      <c r="D672"/>
      <c r="E672"/>
      <c r="F672"/>
      <c r="G672" s="28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</row>
    <row r="673" spans="3:134">
      <c r="C673"/>
      <c r="D673"/>
      <c r="E673"/>
      <c r="F673"/>
      <c r="G673" s="28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</row>
    <row r="674" spans="3:134">
      <c r="C674"/>
      <c r="D674"/>
      <c r="E674"/>
      <c r="F674"/>
      <c r="G674" s="28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</row>
    <row r="675" spans="3:134">
      <c r="C675"/>
      <c r="D675"/>
      <c r="E675"/>
      <c r="F675"/>
      <c r="G675" s="28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</row>
    <row r="676" spans="3:134">
      <c r="C676"/>
      <c r="D676"/>
      <c r="E676"/>
      <c r="F676"/>
      <c r="G676" s="28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</row>
    <row r="677" spans="3:134">
      <c r="C677"/>
      <c r="D677"/>
      <c r="E677"/>
      <c r="F677"/>
      <c r="G677" s="28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</row>
    <row r="678" spans="3:134">
      <c r="C678"/>
      <c r="D678"/>
      <c r="E678"/>
      <c r="F678"/>
      <c r="G678" s="28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</row>
    <row r="679" spans="3:134">
      <c r="C679"/>
      <c r="D679"/>
      <c r="E679"/>
      <c r="F679"/>
      <c r="G679" s="28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</row>
    <row r="680" spans="3:134">
      <c r="C680"/>
      <c r="D680"/>
      <c r="E680"/>
      <c r="F680"/>
      <c r="G680" s="28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</row>
    <row r="681" spans="3:134">
      <c r="C681"/>
      <c r="D681"/>
      <c r="E681"/>
      <c r="F681"/>
      <c r="G681" s="28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</row>
    <row r="682" spans="3:134">
      <c r="C682"/>
      <c r="D682"/>
      <c r="E682"/>
      <c r="F682"/>
      <c r="G682" s="28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</row>
    <row r="683" spans="3:134">
      <c r="C683"/>
      <c r="D683"/>
      <c r="E683"/>
      <c r="F683"/>
      <c r="G683" s="28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</row>
    <row r="684" spans="3:134">
      <c r="C684"/>
      <c r="D684"/>
      <c r="E684"/>
      <c r="F684"/>
      <c r="G684" s="28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</row>
    <row r="685" spans="3:134">
      <c r="C685"/>
      <c r="D685"/>
      <c r="E685"/>
      <c r="F685"/>
      <c r="G685" s="28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</row>
    <row r="686" spans="3:134">
      <c r="C686"/>
      <c r="D686"/>
      <c r="E686"/>
      <c r="F686"/>
      <c r="G686" s="28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</row>
    <row r="687" spans="3:134">
      <c r="C687"/>
      <c r="D687"/>
      <c r="E687"/>
      <c r="F687"/>
      <c r="G687" s="28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</row>
    <row r="688" spans="3:134">
      <c r="C688"/>
      <c r="D688"/>
      <c r="E688"/>
      <c r="F688"/>
      <c r="G688" s="28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</row>
    <row r="689" spans="3:134">
      <c r="C689"/>
      <c r="D689"/>
      <c r="E689"/>
      <c r="F689"/>
      <c r="G689" s="28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</row>
    <row r="690" spans="3:134">
      <c r="C690"/>
      <c r="D690"/>
      <c r="E690"/>
      <c r="F690"/>
      <c r="G690" s="28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</row>
    <row r="691" spans="3:134">
      <c r="C691"/>
      <c r="D691"/>
      <c r="E691"/>
      <c r="F691"/>
      <c r="G691" s="28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</row>
    <row r="692" spans="3:134">
      <c r="C692"/>
      <c r="D692"/>
      <c r="E692"/>
      <c r="F692"/>
      <c r="G692" s="28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</row>
    <row r="693" spans="3:134">
      <c r="C693"/>
      <c r="D693"/>
      <c r="E693"/>
      <c r="F693"/>
      <c r="G693" s="28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</row>
    <row r="694" spans="3:134">
      <c r="C694"/>
      <c r="D694"/>
      <c r="E694"/>
      <c r="F694"/>
      <c r="G694" s="28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</row>
    <row r="695" spans="3:134">
      <c r="C695"/>
      <c r="D695"/>
      <c r="E695"/>
      <c r="F695"/>
      <c r="G695" s="28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</row>
    <row r="696" spans="3:134">
      <c r="C696"/>
      <c r="D696"/>
      <c r="E696"/>
      <c r="F696"/>
      <c r="G696" s="28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</row>
    <row r="697" spans="3:134">
      <c r="C697"/>
      <c r="D697"/>
      <c r="E697"/>
      <c r="F697"/>
      <c r="G697" s="28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</row>
    <row r="698" spans="3:134">
      <c r="C698"/>
      <c r="D698"/>
      <c r="E698"/>
      <c r="F698"/>
      <c r="G698" s="28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</row>
    <row r="699" spans="3:134">
      <c r="C699"/>
      <c r="D699"/>
      <c r="E699"/>
      <c r="F699"/>
      <c r="G699" s="28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</row>
    <row r="700" spans="3:134">
      <c r="C700"/>
      <c r="D700"/>
      <c r="E700"/>
      <c r="F700"/>
      <c r="G700" s="28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</row>
    <row r="701" spans="3:134">
      <c r="C701"/>
      <c r="D701"/>
      <c r="E701"/>
      <c r="F701"/>
      <c r="G701" s="28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</row>
    <row r="702" spans="3:134">
      <c r="C702"/>
      <c r="D702"/>
      <c r="E702"/>
      <c r="F702"/>
      <c r="G702" s="28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</row>
    <row r="703" spans="3:134">
      <c r="C703"/>
      <c r="D703"/>
      <c r="E703"/>
      <c r="F703"/>
      <c r="G703" s="28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</row>
    <row r="704" spans="3:134">
      <c r="C704"/>
      <c r="D704"/>
      <c r="E704"/>
      <c r="F704"/>
      <c r="G704" s="28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</row>
    <row r="705" spans="3:134">
      <c r="C705"/>
      <c r="D705"/>
      <c r="E705"/>
      <c r="F705"/>
      <c r="G705" s="28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</row>
    <row r="706" spans="3:134">
      <c r="C706"/>
      <c r="D706"/>
      <c r="E706"/>
      <c r="F706"/>
      <c r="G706" s="28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</row>
    <row r="707" spans="3:134">
      <c r="C707"/>
      <c r="D707"/>
      <c r="E707"/>
      <c r="F707"/>
      <c r="G707" s="28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</row>
    <row r="708" spans="3:134">
      <c r="C708"/>
      <c r="D708"/>
      <c r="E708"/>
      <c r="F708"/>
      <c r="G708" s="28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</row>
    <row r="709" spans="3:134">
      <c r="C709"/>
      <c r="D709"/>
      <c r="E709"/>
      <c r="F709"/>
      <c r="G709" s="28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</row>
    <row r="710" spans="3:134">
      <c r="C710"/>
      <c r="D710"/>
      <c r="E710"/>
      <c r="F710"/>
      <c r="G710" s="28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</row>
    <row r="711" spans="3:134">
      <c r="C711"/>
      <c r="D711"/>
      <c r="E711"/>
      <c r="F711"/>
      <c r="G711" s="28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</row>
    <row r="712" spans="3:134">
      <c r="C712"/>
      <c r="D712"/>
      <c r="E712"/>
      <c r="F712"/>
      <c r="G712" s="28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</row>
    <row r="713" spans="3:134">
      <c r="C713"/>
      <c r="D713"/>
      <c r="E713"/>
      <c r="F713"/>
      <c r="G713" s="28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</row>
    <row r="714" spans="3:134">
      <c r="C714"/>
      <c r="D714"/>
      <c r="E714"/>
      <c r="F714"/>
      <c r="G714" s="28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</row>
    <row r="715" spans="3:134">
      <c r="C715"/>
      <c r="D715"/>
      <c r="E715"/>
      <c r="F715"/>
      <c r="G715" s="28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</row>
    <row r="716" spans="3:134">
      <c r="C716"/>
      <c r="D716"/>
      <c r="E716"/>
      <c r="F716"/>
      <c r="G716" s="28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</row>
    <row r="717" spans="3:134">
      <c r="C717"/>
      <c r="D717"/>
      <c r="E717"/>
      <c r="F717"/>
      <c r="G717" s="28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</row>
    <row r="718" spans="3:134">
      <c r="C718"/>
      <c r="D718"/>
      <c r="E718"/>
      <c r="F718"/>
      <c r="G718" s="28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</row>
    <row r="719" spans="3:134">
      <c r="C719"/>
      <c r="D719"/>
      <c r="E719"/>
      <c r="F719"/>
      <c r="G719" s="28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</row>
    <row r="720" spans="3:134">
      <c r="C720"/>
      <c r="D720"/>
      <c r="E720"/>
      <c r="F720"/>
      <c r="G720" s="28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</row>
    <row r="721" spans="3:134">
      <c r="C721"/>
      <c r="D721"/>
      <c r="E721"/>
      <c r="F721"/>
      <c r="G721" s="28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</row>
    <row r="722" spans="3:134">
      <c r="C722"/>
      <c r="D722"/>
      <c r="E722"/>
      <c r="F722"/>
      <c r="G722" s="28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</row>
    <row r="723" spans="3:134">
      <c r="C723"/>
      <c r="D723"/>
      <c r="E723"/>
      <c r="F723"/>
      <c r="G723" s="28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</row>
    <row r="724" spans="3:134">
      <c r="C724"/>
      <c r="D724"/>
      <c r="E724"/>
      <c r="F724"/>
      <c r="G724" s="28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</row>
    <row r="725" spans="3:134">
      <c r="C725"/>
      <c r="D725"/>
      <c r="E725"/>
      <c r="F725"/>
      <c r="G725" s="28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</row>
    <row r="726" spans="3:134">
      <c r="C726"/>
      <c r="D726"/>
      <c r="E726"/>
      <c r="F726"/>
      <c r="G726" s="28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</row>
    <row r="727" spans="3:134">
      <c r="C727"/>
      <c r="D727"/>
      <c r="E727"/>
      <c r="F727"/>
      <c r="G727" s="28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</row>
    <row r="728" spans="3:134">
      <c r="C728"/>
      <c r="D728"/>
      <c r="E728"/>
      <c r="F728"/>
      <c r="G728" s="28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</row>
    <row r="729" spans="3:134">
      <c r="C729"/>
      <c r="D729"/>
      <c r="E729"/>
      <c r="F729"/>
      <c r="G729" s="28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</row>
    <row r="730" spans="3:134">
      <c r="C730"/>
      <c r="D730"/>
      <c r="E730"/>
      <c r="F730"/>
      <c r="G730" s="28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</row>
    <row r="731" spans="3:134">
      <c r="C731"/>
      <c r="D731"/>
      <c r="E731"/>
      <c r="F731"/>
      <c r="G731" s="28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</row>
    <row r="732" spans="3:134">
      <c r="C732"/>
      <c r="D732"/>
      <c r="E732"/>
      <c r="F732"/>
      <c r="G732" s="28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</row>
    <row r="733" spans="3:134">
      <c r="C733"/>
      <c r="D733"/>
      <c r="E733"/>
      <c r="F733"/>
      <c r="G733" s="28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</row>
    <row r="734" spans="3:134">
      <c r="C734"/>
      <c r="D734"/>
      <c r="E734"/>
      <c r="F734"/>
      <c r="G734" s="28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</row>
    <row r="735" spans="3:134">
      <c r="C735"/>
      <c r="D735"/>
      <c r="E735"/>
      <c r="F735"/>
      <c r="G735" s="28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</row>
    <row r="736" spans="3:134">
      <c r="C736"/>
      <c r="D736"/>
      <c r="E736"/>
      <c r="F736"/>
      <c r="G736" s="28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</row>
    <row r="737" spans="3:134">
      <c r="C737"/>
      <c r="D737"/>
      <c r="E737"/>
      <c r="F737"/>
      <c r="G737" s="28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</row>
    <row r="738" spans="3:134">
      <c r="C738"/>
      <c r="D738"/>
      <c r="E738"/>
      <c r="F738"/>
      <c r="G738" s="28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</row>
    <row r="739" spans="3:134">
      <c r="C739"/>
      <c r="D739"/>
      <c r="E739"/>
      <c r="F739"/>
      <c r="G739" s="28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</row>
    <row r="740" spans="3:134">
      <c r="C740"/>
      <c r="D740"/>
      <c r="E740"/>
      <c r="F740"/>
      <c r="G740" s="28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</row>
    <row r="741" spans="3:134">
      <c r="C741"/>
      <c r="D741"/>
      <c r="E741"/>
      <c r="F741"/>
      <c r="G741" s="28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</row>
    <row r="742" spans="3:134">
      <c r="C742"/>
      <c r="D742"/>
      <c r="E742"/>
      <c r="F742"/>
      <c r="G742" s="28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</row>
    <row r="743" spans="3:134">
      <c r="C743"/>
      <c r="D743"/>
      <c r="E743"/>
      <c r="F743"/>
      <c r="G743" s="28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</row>
    <row r="744" spans="3:134">
      <c r="C744"/>
      <c r="D744"/>
      <c r="E744"/>
      <c r="F744"/>
      <c r="G744" s="28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</row>
    <row r="745" spans="3:134">
      <c r="C745"/>
      <c r="D745"/>
      <c r="E745"/>
      <c r="F745"/>
      <c r="G745" s="28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</row>
    <row r="746" spans="3:134">
      <c r="C746"/>
      <c r="D746"/>
      <c r="E746"/>
      <c r="F746"/>
      <c r="G746" s="28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</row>
    <row r="747" spans="3:134">
      <c r="C747"/>
      <c r="D747"/>
      <c r="E747"/>
      <c r="F747"/>
      <c r="G747" s="28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</row>
    <row r="748" spans="3:134">
      <c r="C748"/>
      <c r="D748"/>
      <c r="E748"/>
      <c r="F748"/>
      <c r="G748" s="28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</row>
    <row r="749" spans="3:134">
      <c r="C749"/>
      <c r="D749"/>
      <c r="E749"/>
      <c r="F749"/>
      <c r="G749" s="28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</row>
    <row r="750" spans="3:134">
      <c r="C750"/>
      <c r="D750"/>
      <c r="E750"/>
      <c r="F750"/>
      <c r="G750" s="28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</row>
    <row r="751" spans="3:134">
      <c r="C751"/>
      <c r="D751"/>
      <c r="E751"/>
      <c r="F751"/>
      <c r="G751" s="28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</row>
    <row r="752" spans="3:134">
      <c r="C752"/>
      <c r="D752"/>
      <c r="E752"/>
      <c r="F752"/>
      <c r="G752" s="28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</row>
    <row r="753" spans="3:134">
      <c r="C753"/>
      <c r="D753"/>
      <c r="E753"/>
      <c r="F753"/>
      <c r="G753" s="28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</row>
    <row r="754" spans="3:134">
      <c r="C754"/>
      <c r="D754"/>
      <c r="E754"/>
      <c r="F754"/>
      <c r="G754" s="28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</row>
    <row r="755" spans="3:134">
      <c r="C755"/>
      <c r="D755"/>
      <c r="E755"/>
      <c r="F755"/>
      <c r="G755" s="28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</row>
    <row r="756" spans="3:134">
      <c r="C756"/>
      <c r="D756"/>
      <c r="E756"/>
      <c r="F756"/>
      <c r="G756" s="28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</row>
    <row r="757" spans="3:134">
      <c r="C757"/>
      <c r="D757"/>
      <c r="E757"/>
      <c r="F757"/>
      <c r="G757" s="28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</row>
    <row r="758" spans="3:134">
      <c r="C758"/>
      <c r="D758"/>
      <c r="E758"/>
      <c r="F758"/>
      <c r="G758" s="28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</row>
    <row r="759" spans="3:134">
      <c r="C759"/>
      <c r="D759"/>
      <c r="E759"/>
      <c r="F759"/>
      <c r="G759" s="28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</row>
    <row r="760" spans="3:134">
      <c r="C760"/>
      <c r="D760"/>
      <c r="E760"/>
      <c r="F760"/>
      <c r="G760" s="28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</row>
    <row r="761" spans="3:134">
      <c r="C761"/>
      <c r="D761"/>
      <c r="E761"/>
      <c r="F761"/>
      <c r="G761" s="28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</row>
    <row r="762" spans="3:134">
      <c r="C762"/>
      <c r="D762"/>
      <c r="E762"/>
      <c r="F762"/>
      <c r="G762" s="28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</row>
    <row r="763" spans="3:134">
      <c r="C763"/>
      <c r="D763"/>
      <c r="E763"/>
      <c r="F763"/>
      <c r="G763" s="28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</row>
    <row r="764" spans="3:134">
      <c r="C764"/>
      <c r="D764"/>
      <c r="E764"/>
      <c r="F764"/>
      <c r="G764" s="28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</row>
    <row r="765" spans="3:134">
      <c r="C765"/>
      <c r="D765"/>
      <c r="E765"/>
      <c r="F765"/>
      <c r="G765" s="28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</row>
    <row r="766" spans="3:134">
      <c r="C766"/>
      <c r="D766"/>
      <c r="E766"/>
      <c r="F766"/>
      <c r="G766" s="28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</row>
    <row r="767" spans="3:134">
      <c r="C767"/>
      <c r="D767"/>
      <c r="E767"/>
      <c r="F767"/>
      <c r="G767" s="28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</row>
    <row r="768" spans="3:134">
      <c r="C768"/>
      <c r="D768"/>
      <c r="E768"/>
      <c r="F768"/>
      <c r="G768" s="28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</row>
    <row r="769" spans="3:134">
      <c r="C769"/>
      <c r="D769"/>
      <c r="E769"/>
      <c r="F769"/>
      <c r="G769" s="28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</row>
    <row r="770" spans="3:134">
      <c r="C770"/>
      <c r="D770"/>
      <c r="E770"/>
      <c r="F770"/>
      <c r="G770" s="28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</row>
    <row r="771" spans="3:134">
      <c r="C771"/>
      <c r="D771"/>
      <c r="E771"/>
      <c r="F771"/>
      <c r="G771" s="28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</row>
    <row r="772" spans="3:134">
      <c r="C772"/>
      <c r="D772"/>
      <c r="E772"/>
      <c r="F772"/>
      <c r="G772" s="28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</row>
    <row r="773" spans="3:134">
      <c r="C773"/>
      <c r="D773"/>
      <c r="E773"/>
      <c r="F773"/>
      <c r="G773" s="28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</row>
    <row r="774" spans="3:134">
      <c r="C774"/>
      <c r="D774"/>
      <c r="E774"/>
      <c r="F774"/>
      <c r="G774" s="28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</row>
    <row r="775" spans="3:134">
      <c r="C775"/>
      <c r="D775"/>
      <c r="E775"/>
      <c r="F775"/>
      <c r="G775" s="28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</row>
    <row r="776" spans="3:134">
      <c r="C776"/>
      <c r="D776"/>
      <c r="E776"/>
      <c r="F776"/>
      <c r="G776" s="28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</row>
    <row r="777" spans="3:134">
      <c r="C777"/>
      <c r="D777"/>
      <c r="E777"/>
      <c r="F777"/>
      <c r="G777" s="28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</row>
    <row r="778" spans="3:134">
      <c r="C778"/>
      <c r="D778"/>
      <c r="E778"/>
      <c r="F778"/>
      <c r="G778" s="28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</row>
    <row r="779" spans="3:134">
      <c r="C779"/>
      <c r="D779"/>
      <c r="E779"/>
      <c r="F779"/>
      <c r="G779" s="28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</row>
    <row r="780" spans="3:134">
      <c r="C780"/>
      <c r="D780"/>
      <c r="E780"/>
      <c r="F780"/>
      <c r="G780" s="28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</row>
    <row r="781" spans="3:134">
      <c r="C781"/>
      <c r="D781"/>
      <c r="E781"/>
      <c r="F781"/>
      <c r="G781" s="28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</row>
    <row r="782" spans="3:134">
      <c r="C782"/>
      <c r="D782"/>
      <c r="E782"/>
      <c r="F782"/>
      <c r="G782" s="28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</row>
    <row r="783" spans="3:134">
      <c r="C783"/>
      <c r="D783"/>
      <c r="E783"/>
      <c r="F783"/>
      <c r="G783" s="28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</row>
    <row r="784" spans="3:134">
      <c r="C784"/>
      <c r="D784"/>
      <c r="E784"/>
      <c r="F784"/>
      <c r="G784" s="28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</row>
    <row r="785" spans="3:134">
      <c r="C785"/>
      <c r="D785"/>
      <c r="E785"/>
      <c r="F785"/>
      <c r="G785" s="28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</row>
    <row r="786" spans="3:134">
      <c r="C786"/>
      <c r="D786"/>
      <c r="E786"/>
      <c r="F786"/>
      <c r="G786" s="28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</row>
    <row r="787" spans="3:134">
      <c r="C787"/>
      <c r="D787"/>
      <c r="E787"/>
      <c r="F787"/>
      <c r="G787" s="28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</row>
    <row r="788" spans="3:134">
      <c r="C788"/>
      <c r="D788"/>
      <c r="E788"/>
      <c r="F788"/>
      <c r="G788" s="28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</row>
    <row r="789" spans="3:134">
      <c r="C789"/>
      <c r="D789"/>
      <c r="E789"/>
      <c r="F789"/>
      <c r="G789" s="28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</row>
    <row r="790" spans="3:134">
      <c r="C790"/>
      <c r="D790"/>
      <c r="E790"/>
      <c r="F790"/>
      <c r="G790" s="28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</row>
    <row r="791" spans="3:134">
      <c r="C791"/>
      <c r="D791"/>
      <c r="E791"/>
      <c r="F791"/>
      <c r="G791" s="28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</row>
    <row r="792" spans="3:134">
      <c r="C792"/>
      <c r="D792"/>
      <c r="E792"/>
      <c r="F792"/>
      <c r="G792" s="28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</row>
    <row r="793" spans="3:134">
      <c r="C793"/>
      <c r="D793"/>
      <c r="E793"/>
      <c r="F793"/>
      <c r="G793" s="28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</row>
    <row r="794" spans="3:134">
      <c r="C794"/>
      <c r="D794"/>
      <c r="E794"/>
      <c r="F794"/>
      <c r="G794" s="28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</row>
    <row r="795" spans="3:134">
      <c r="C795"/>
      <c r="D795"/>
      <c r="E795"/>
      <c r="F795"/>
      <c r="G795" s="28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</row>
    <row r="796" spans="3:134">
      <c r="C796"/>
      <c r="D796"/>
      <c r="E796"/>
      <c r="F796"/>
      <c r="G796" s="28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</row>
    <row r="797" spans="3:134">
      <c r="C797"/>
      <c r="D797"/>
      <c r="E797"/>
      <c r="F797"/>
      <c r="G797" s="28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</row>
    <row r="798" spans="3:134">
      <c r="C798"/>
      <c r="D798"/>
      <c r="E798"/>
      <c r="F798"/>
      <c r="G798" s="28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</row>
    <row r="799" spans="3:134">
      <c r="C799"/>
      <c r="D799"/>
      <c r="E799"/>
      <c r="F799"/>
      <c r="G799" s="28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</row>
    <row r="800" spans="3:134">
      <c r="C800"/>
      <c r="D800"/>
      <c r="E800"/>
      <c r="F800"/>
      <c r="G800" s="28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</row>
    <row r="801" spans="3:134">
      <c r="C801"/>
      <c r="D801"/>
      <c r="E801"/>
      <c r="F801"/>
      <c r="G801" s="28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</row>
    <row r="802" spans="3:134">
      <c r="C802"/>
      <c r="D802"/>
      <c r="E802"/>
      <c r="F802"/>
      <c r="G802" s="28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</row>
    <row r="803" spans="3:134">
      <c r="C803"/>
      <c r="D803"/>
      <c r="E803"/>
      <c r="F803"/>
      <c r="G803" s="28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</row>
    <row r="804" spans="3:134">
      <c r="C804"/>
      <c r="D804"/>
      <c r="E804"/>
      <c r="F804"/>
      <c r="G804" s="28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</row>
    <row r="805" spans="3:134">
      <c r="C805"/>
      <c r="D805"/>
      <c r="E805"/>
      <c r="F805"/>
      <c r="G805" s="28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</row>
    <row r="806" spans="3:134">
      <c r="C806"/>
      <c r="D806"/>
      <c r="E806"/>
      <c r="F806"/>
      <c r="G806" s="28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</row>
    <row r="807" spans="3:134">
      <c r="C807"/>
      <c r="D807"/>
      <c r="E807"/>
      <c r="F807"/>
      <c r="G807" s="28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</row>
    <row r="808" spans="3:134">
      <c r="C808"/>
      <c r="D808"/>
      <c r="E808"/>
      <c r="F808"/>
      <c r="G808" s="28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</row>
    <row r="809" spans="3:134">
      <c r="C809"/>
      <c r="D809"/>
      <c r="E809"/>
      <c r="F809"/>
      <c r="G809" s="28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</row>
    <row r="810" spans="3:134">
      <c r="C810"/>
      <c r="D810"/>
      <c r="E810"/>
      <c r="F810"/>
      <c r="G810" s="28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</row>
    <row r="811" spans="3:134">
      <c r="C811"/>
      <c r="D811"/>
      <c r="E811"/>
      <c r="F811"/>
      <c r="G811" s="28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</row>
    <row r="812" spans="3:134">
      <c r="C812"/>
      <c r="D812"/>
      <c r="E812"/>
      <c r="F812"/>
      <c r="G812" s="28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</row>
    <row r="813" spans="3:134">
      <c r="C813"/>
      <c r="D813"/>
      <c r="E813"/>
      <c r="F813"/>
      <c r="G813" s="28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</row>
    <row r="814" spans="3:134">
      <c r="C814"/>
      <c r="D814"/>
      <c r="E814"/>
      <c r="F814"/>
      <c r="G814" s="28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</row>
    <row r="815" spans="3:134">
      <c r="C815"/>
      <c r="D815"/>
      <c r="E815"/>
      <c r="F815"/>
      <c r="G815" s="28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</row>
    <row r="816" spans="3:134">
      <c r="C816"/>
      <c r="D816"/>
      <c r="E816"/>
      <c r="F816"/>
      <c r="G816" s="28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</row>
    <row r="817" spans="3:134">
      <c r="C817"/>
      <c r="D817"/>
      <c r="E817"/>
      <c r="F817"/>
      <c r="G817" s="28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</row>
    <row r="818" spans="3:134">
      <c r="C818"/>
      <c r="D818"/>
      <c r="E818"/>
      <c r="F818"/>
      <c r="G818" s="28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</row>
    <row r="819" spans="3:134">
      <c r="C819"/>
      <c r="D819"/>
      <c r="E819"/>
      <c r="F819"/>
      <c r="G819" s="28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</row>
    <row r="820" spans="3:134">
      <c r="C820"/>
      <c r="D820"/>
      <c r="E820"/>
      <c r="F820"/>
      <c r="G820" s="28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</row>
    <row r="821" spans="3:134">
      <c r="C821"/>
      <c r="D821"/>
      <c r="E821"/>
      <c r="F821"/>
      <c r="G821" s="28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</row>
    <row r="822" spans="3:134">
      <c r="C822"/>
      <c r="D822"/>
      <c r="E822"/>
      <c r="F822"/>
      <c r="G822" s="28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</row>
    <row r="823" spans="3:134">
      <c r="C823"/>
      <c r="D823"/>
      <c r="E823"/>
      <c r="F823"/>
      <c r="G823" s="28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</row>
    <row r="824" spans="3:134">
      <c r="C824"/>
      <c r="D824"/>
      <c r="E824"/>
      <c r="F824"/>
      <c r="G824" s="28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</row>
    <row r="825" spans="3:134">
      <c r="C825"/>
      <c r="D825"/>
      <c r="E825"/>
      <c r="F825"/>
      <c r="G825" s="28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</row>
    <row r="826" spans="3:134">
      <c r="C826"/>
      <c r="D826"/>
      <c r="E826"/>
      <c r="F826"/>
      <c r="G826" s="28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</row>
    <row r="827" spans="3:134">
      <c r="C827"/>
      <c r="D827"/>
      <c r="E827"/>
      <c r="F827"/>
      <c r="G827" s="28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</row>
    <row r="828" spans="3:134">
      <c r="C828"/>
      <c r="D828"/>
      <c r="E828"/>
      <c r="F828"/>
      <c r="G828" s="28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</row>
    <row r="829" spans="3:134">
      <c r="C829"/>
      <c r="D829"/>
      <c r="E829"/>
      <c r="F829"/>
      <c r="G829" s="28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</row>
    <row r="830" spans="3:134">
      <c r="C830"/>
      <c r="D830"/>
      <c r="E830"/>
      <c r="F830"/>
      <c r="G830" s="28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</row>
    <row r="831" spans="3:134">
      <c r="C831"/>
      <c r="D831"/>
      <c r="E831"/>
      <c r="F831"/>
      <c r="G831" s="28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</row>
    <row r="832" spans="3:134">
      <c r="C832"/>
      <c r="D832"/>
      <c r="E832"/>
      <c r="F832"/>
      <c r="G832" s="28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</row>
    <row r="833" spans="3:134">
      <c r="C833"/>
      <c r="D833"/>
      <c r="E833"/>
      <c r="F833"/>
      <c r="G833" s="28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</row>
    <row r="834" spans="3:134">
      <c r="C834"/>
      <c r="D834"/>
      <c r="E834"/>
      <c r="F834"/>
      <c r="G834" s="28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</row>
    <row r="835" spans="3:134">
      <c r="C835"/>
      <c r="D835"/>
      <c r="E835"/>
      <c r="F835"/>
      <c r="G835" s="28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</row>
    <row r="836" spans="3:134">
      <c r="C836"/>
      <c r="D836"/>
      <c r="E836"/>
      <c r="F836"/>
      <c r="G836" s="28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</row>
    <row r="837" spans="3:134">
      <c r="C837"/>
      <c r="D837"/>
      <c r="E837"/>
      <c r="F837"/>
      <c r="G837" s="28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</row>
    <row r="838" spans="3:134">
      <c r="C838"/>
      <c r="D838"/>
      <c r="E838"/>
      <c r="F838"/>
      <c r="G838" s="28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</row>
    <row r="839" spans="3:134">
      <c r="C839"/>
      <c r="D839"/>
      <c r="E839"/>
      <c r="F839"/>
      <c r="G839" s="28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</row>
    <row r="840" spans="3:134">
      <c r="C840"/>
      <c r="D840"/>
      <c r="E840"/>
      <c r="F840"/>
      <c r="G840" s="28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</row>
    <row r="841" spans="3:134">
      <c r="C841"/>
      <c r="D841"/>
      <c r="E841"/>
      <c r="F841"/>
      <c r="G841" s="28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</row>
    <row r="842" spans="3:134">
      <c r="C842"/>
      <c r="D842"/>
      <c r="E842"/>
      <c r="F842"/>
      <c r="G842" s="28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</row>
    <row r="843" spans="3:134">
      <c r="C843"/>
      <c r="D843"/>
      <c r="E843"/>
      <c r="F843"/>
      <c r="G843" s="28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</row>
    <row r="844" spans="3:134">
      <c r="C844"/>
      <c r="D844"/>
      <c r="E844"/>
      <c r="F844"/>
      <c r="G844" s="28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</row>
    <row r="845" spans="3:134">
      <c r="C845"/>
      <c r="D845"/>
      <c r="E845"/>
      <c r="F845"/>
      <c r="G845" s="28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</row>
    <row r="846" spans="3:134">
      <c r="C846"/>
      <c r="D846"/>
      <c r="E846"/>
      <c r="F846"/>
      <c r="G846" s="28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</row>
    <row r="847" spans="3:134">
      <c r="C847"/>
      <c r="D847"/>
      <c r="E847"/>
      <c r="F847"/>
      <c r="G847" s="28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</row>
    <row r="848" spans="3:134">
      <c r="C848"/>
      <c r="D848"/>
      <c r="E848"/>
      <c r="F848"/>
      <c r="G848" s="28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</row>
    <row r="849" spans="3:134">
      <c r="C849"/>
      <c r="D849"/>
      <c r="E849"/>
      <c r="F849"/>
      <c r="G849" s="28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</row>
    <row r="850" spans="3:134">
      <c r="C850"/>
      <c r="D850"/>
      <c r="E850"/>
      <c r="F850"/>
      <c r="G850" s="28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</row>
    <row r="851" spans="3:134">
      <c r="C851"/>
      <c r="D851"/>
      <c r="E851"/>
      <c r="F851"/>
      <c r="G851" s="28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</row>
    <row r="852" spans="3:134">
      <c r="C852"/>
      <c r="D852"/>
      <c r="E852"/>
      <c r="F852"/>
      <c r="G852" s="28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</row>
    <row r="853" spans="3:134">
      <c r="C853"/>
      <c r="D853"/>
      <c r="E853"/>
      <c r="F853"/>
      <c r="G853" s="28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</row>
    <row r="854" spans="3:134">
      <c r="C854"/>
      <c r="D854"/>
      <c r="E854"/>
      <c r="F854"/>
      <c r="G854" s="28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</row>
    <row r="855" spans="3:134">
      <c r="C855"/>
      <c r="D855"/>
      <c r="E855"/>
      <c r="F855"/>
      <c r="G855" s="28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</row>
    <row r="856" spans="3:134">
      <c r="C856"/>
      <c r="D856"/>
      <c r="E856"/>
      <c r="F856"/>
      <c r="G856" s="28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</row>
    <row r="857" spans="3:134">
      <c r="C857"/>
      <c r="D857"/>
      <c r="E857"/>
      <c r="F857"/>
      <c r="G857" s="28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</row>
    <row r="858" spans="3:134">
      <c r="C858"/>
      <c r="D858"/>
      <c r="E858"/>
      <c r="F858"/>
      <c r="G858" s="28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</row>
    <row r="859" spans="3:134">
      <c r="C859"/>
      <c r="D859"/>
      <c r="E859"/>
      <c r="F859"/>
      <c r="G859" s="28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</row>
    <row r="860" spans="3:134">
      <c r="C860"/>
      <c r="D860"/>
      <c r="E860"/>
      <c r="F860"/>
      <c r="G860" s="28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</row>
    <row r="861" spans="3:134">
      <c r="C861"/>
      <c r="D861"/>
      <c r="E861"/>
      <c r="F861"/>
      <c r="G861" s="28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</row>
    <row r="862" spans="3:134">
      <c r="C862"/>
      <c r="D862"/>
      <c r="E862"/>
      <c r="F862"/>
      <c r="G862" s="28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</row>
    <row r="863" spans="3:134">
      <c r="C863"/>
      <c r="D863"/>
      <c r="E863"/>
      <c r="F863"/>
      <c r="G863" s="28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</row>
    <row r="864" spans="3:134">
      <c r="C864"/>
      <c r="D864"/>
      <c r="E864"/>
      <c r="F864"/>
      <c r="G864" s="28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</row>
    <row r="865" spans="3:134">
      <c r="C865"/>
      <c r="D865"/>
      <c r="E865"/>
      <c r="F865"/>
      <c r="G865" s="28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</row>
    <row r="866" spans="3:134">
      <c r="C866"/>
      <c r="D866"/>
      <c r="E866"/>
      <c r="F866"/>
      <c r="G866" s="28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</row>
    <row r="867" spans="3:134">
      <c r="C867"/>
      <c r="D867"/>
      <c r="E867"/>
      <c r="F867"/>
      <c r="G867" s="28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</row>
    <row r="868" spans="3:134">
      <c r="C868"/>
      <c r="D868"/>
      <c r="E868"/>
      <c r="F868"/>
      <c r="G868" s="28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</row>
    <row r="869" spans="3:134">
      <c r="C869"/>
      <c r="D869"/>
      <c r="E869"/>
      <c r="F869"/>
      <c r="G869" s="28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</row>
    <row r="870" spans="3:134">
      <c r="C870"/>
      <c r="D870"/>
      <c r="E870"/>
      <c r="F870"/>
      <c r="G870" s="28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</row>
    <row r="871" spans="3:134">
      <c r="C871"/>
      <c r="D871"/>
      <c r="E871"/>
      <c r="F871"/>
      <c r="G871" s="28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</row>
    <row r="872" spans="3:134">
      <c r="C872"/>
      <c r="D872"/>
      <c r="E872"/>
      <c r="F872"/>
      <c r="G872" s="28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</row>
    <row r="873" spans="3:134">
      <c r="C873"/>
      <c r="D873"/>
      <c r="E873"/>
      <c r="F873"/>
      <c r="G873" s="28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</row>
    <row r="874" spans="3:134">
      <c r="C874"/>
      <c r="D874"/>
      <c r="E874"/>
      <c r="F874"/>
      <c r="G874" s="28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</row>
    <row r="875" spans="3:134">
      <c r="C875"/>
      <c r="D875"/>
      <c r="E875"/>
      <c r="F875"/>
      <c r="G875" s="28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</row>
    <row r="876" spans="3:134">
      <c r="C876"/>
      <c r="D876"/>
      <c r="E876"/>
      <c r="F876"/>
      <c r="G876" s="28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</row>
    <row r="877" spans="3:134">
      <c r="C877"/>
      <c r="D877"/>
      <c r="E877"/>
      <c r="F877"/>
      <c r="G877" s="28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</row>
    <row r="878" spans="3:134">
      <c r="C878"/>
      <c r="D878"/>
      <c r="E878"/>
      <c r="F878"/>
      <c r="G878" s="28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</row>
    <row r="879" spans="3:134">
      <c r="C879"/>
      <c r="D879"/>
      <c r="E879"/>
      <c r="F879"/>
      <c r="G879" s="28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</row>
    <row r="880" spans="3:134">
      <c r="C880"/>
      <c r="D880"/>
      <c r="E880"/>
      <c r="F880"/>
      <c r="G880" s="28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</row>
    <row r="881" spans="3:134">
      <c r="C881"/>
      <c r="D881"/>
      <c r="E881"/>
      <c r="F881"/>
      <c r="G881" s="28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</row>
    <row r="882" spans="3:134">
      <c r="C882"/>
      <c r="D882"/>
      <c r="E882"/>
      <c r="F882"/>
      <c r="G882" s="28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</row>
    <row r="883" spans="3:134">
      <c r="C883"/>
      <c r="D883"/>
      <c r="E883"/>
      <c r="F883"/>
      <c r="G883" s="28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</row>
    <row r="884" spans="3:134">
      <c r="C884"/>
      <c r="D884"/>
      <c r="E884"/>
      <c r="F884"/>
      <c r="G884" s="28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</row>
    <row r="885" spans="3:134">
      <c r="C885"/>
      <c r="D885"/>
      <c r="E885"/>
      <c r="F885"/>
      <c r="G885" s="28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</row>
    <row r="886" spans="3:134">
      <c r="C886"/>
      <c r="D886"/>
      <c r="E886"/>
      <c r="F886"/>
      <c r="G886" s="28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</row>
    <row r="887" spans="3:134">
      <c r="C887"/>
      <c r="D887"/>
      <c r="E887"/>
      <c r="F887"/>
      <c r="G887" s="28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</row>
    <row r="888" spans="3:134">
      <c r="C888"/>
      <c r="D888"/>
      <c r="E888"/>
      <c r="F888"/>
      <c r="G888" s="28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</row>
    <row r="889" spans="3:134">
      <c r="C889"/>
      <c r="D889"/>
      <c r="E889"/>
      <c r="F889"/>
      <c r="G889" s="28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</row>
    <row r="890" spans="3:134">
      <c r="C890"/>
      <c r="D890"/>
      <c r="E890"/>
      <c r="F890"/>
      <c r="G890" s="28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</row>
    <row r="891" spans="3:134">
      <c r="C891"/>
      <c r="D891"/>
      <c r="E891"/>
      <c r="F891"/>
      <c r="G891" s="28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</row>
    <row r="892" spans="3:134">
      <c r="C892"/>
      <c r="D892"/>
      <c r="E892"/>
      <c r="F892"/>
      <c r="G892" s="28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</row>
    <row r="893" spans="3:134">
      <c r="C893"/>
      <c r="D893"/>
      <c r="E893"/>
      <c r="F893"/>
      <c r="G893" s="28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</row>
    <row r="894" spans="3:134">
      <c r="C894"/>
      <c r="D894"/>
      <c r="E894"/>
      <c r="F894"/>
      <c r="G894" s="28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</row>
    <row r="895" spans="3:134">
      <c r="C895"/>
      <c r="D895"/>
      <c r="E895"/>
      <c r="F895"/>
      <c r="G895" s="28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</row>
    <row r="896" spans="3:134">
      <c r="C896"/>
      <c r="D896"/>
      <c r="E896"/>
      <c r="F896"/>
      <c r="G896" s="28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</row>
    <row r="897" spans="3:134">
      <c r="C897"/>
      <c r="D897"/>
      <c r="E897"/>
      <c r="F897"/>
      <c r="G897" s="28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</row>
    <row r="898" spans="3:134">
      <c r="C898"/>
      <c r="D898"/>
      <c r="E898"/>
      <c r="F898"/>
      <c r="G898" s="28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</row>
    <row r="899" spans="3:134">
      <c r="C899"/>
      <c r="D899"/>
      <c r="E899"/>
      <c r="F899"/>
      <c r="G899" s="28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</row>
    <row r="900" spans="3:134">
      <c r="C900"/>
      <c r="D900"/>
      <c r="E900"/>
      <c r="F900"/>
      <c r="G900" s="28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</row>
    <row r="901" spans="3:134">
      <c r="C901"/>
      <c r="D901"/>
      <c r="E901"/>
      <c r="F901"/>
      <c r="G901" s="28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</row>
    <row r="902" spans="3:134">
      <c r="C902"/>
      <c r="D902"/>
      <c r="E902"/>
      <c r="F902"/>
      <c r="G902" s="28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</row>
    <row r="903" spans="3:134">
      <c r="C903"/>
      <c r="D903"/>
      <c r="E903"/>
      <c r="F903"/>
      <c r="G903" s="28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</row>
    <row r="904" spans="3:134">
      <c r="C904"/>
      <c r="D904"/>
      <c r="E904"/>
      <c r="F904"/>
      <c r="G904" s="28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</row>
    <row r="905" spans="3:134">
      <c r="C905"/>
      <c r="D905"/>
      <c r="E905"/>
      <c r="F905"/>
      <c r="G905" s="28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</row>
    <row r="906" spans="3:134">
      <c r="C906"/>
      <c r="D906"/>
      <c r="E906"/>
      <c r="F906"/>
      <c r="G906" s="28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</row>
    <row r="907" spans="3:134">
      <c r="C907"/>
      <c r="D907"/>
      <c r="E907"/>
      <c r="F907"/>
      <c r="G907" s="28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</row>
    <row r="908" spans="3:134">
      <c r="C908"/>
      <c r="D908"/>
      <c r="E908"/>
      <c r="F908"/>
      <c r="G908" s="28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</row>
    <row r="909" spans="3:134">
      <c r="C909"/>
      <c r="D909"/>
      <c r="E909"/>
      <c r="F909"/>
      <c r="G909" s="28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</row>
    <row r="910" spans="3:134">
      <c r="C910"/>
      <c r="D910"/>
      <c r="E910"/>
      <c r="F910"/>
      <c r="G910" s="28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</row>
    <row r="911" spans="3:134">
      <c r="C911"/>
      <c r="D911"/>
      <c r="E911"/>
      <c r="F911"/>
      <c r="G911" s="28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</row>
    <row r="912" spans="3:134">
      <c r="C912"/>
      <c r="D912"/>
      <c r="E912"/>
      <c r="F912"/>
      <c r="G912" s="28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</row>
    <row r="913" spans="3:134">
      <c r="C913"/>
      <c r="D913"/>
      <c r="E913"/>
      <c r="F913"/>
      <c r="G913" s="28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</row>
    <row r="914" spans="3:134">
      <c r="C914"/>
      <c r="D914"/>
      <c r="E914"/>
      <c r="F914"/>
      <c r="G914" s="28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</row>
    <row r="915" spans="3:134">
      <c r="C915"/>
      <c r="D915"/>
      <c r="E915"/>
      <c r="F915"/>
      <c r="G915" s="28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</row>
    <row r="916" spans="3:134">
      <c r="C916"/>
      <c r="D916"/>
      <c r="E916"/>
      <c r="F916"/>
      <c r="G916" s="28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</row>
    <row r="917" spans="3:134">
      <c r="C917"/>
      <c r="D917"/>
      <c r="E917"/>
      <c r="F917"/>
      <c r="G917" s="28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</row>
    <row r="918" spans="3:134">
      <c r="C918"/>
      <c r="D918"/>
      <c r="E918"/>
      <c r="F918"/>
      <c r="G918" s="28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</row>
    <row r="919" spans="3:134">
      <c r="C919"/>
      <c r="D919"/>
      <c r="E919"/>
      <c r="F919"/>
      <c r="G919" s="28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</row>
    <row r="920" spans="3:134">
      <c r="C920"/>
      <c r="D920"/>
      <c r="E920"/>
      <c r="F920"/>
      <c r="G920" s="28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</row>
    <row r="921" spans="3:134">
      <c r="C921"/>
      <c r="D921"/>
      <c r="E921"/>
      <c r="F921"/>
      <c r="G921" s="28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</row>
    <row r="922" spans="3:134">
      <c r="C922"/>
      <c r="D922"/>
      <c r="E922"/>
      <c r="F922"/>
      <c r="G922" s="28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</row>
    <row r="923" spans="3:134">
      <c r="C923"/>
      <c r="D923"/>
      <c r="E923"/>
      <c r="F923"/>
      <c r="G923" s="28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</row>
    <row r="924" spans="3:134">
      <c r="C924"/>
      <c r="D924"/>
      <c r="E924"/>
      <c r="F924"/>
      <c r="G924" s="28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</row>
    <row r="925" spans="3:134">
      <c r="C925"/>
      <c r="D925"/>
      <c r="E925"/>
      <c r="F925"/>
      <c r="G925" s="28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</row>
    <row r="926" spans="3:134">
      <c r="C926"/>
      <c r="D926"/>
      <c r="E926"/>
      <c r="F926"/>
      <c r="G926" s="28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</row>
    <row r="927" spans="3:134">
      <c r="C927"/>
      <c r="D927"/>
      <c r="E927"/>
      <c r="F927"/>
      <c r="G927" s="28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</row>
    <row r="928" spans="3:134">
      <c r="C928"/>
      <c r="D928"/>
      <c r="E928"/>
      <c r="F928"/>
      <c r="G928" s="28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</row>
    <row r="929" spans="3:134">
      <c r="C929"/>
      <c r="D929"/>
      <c r="E929"/>
      <c r="F929"/>
      <c r="G929" s="28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</row>
    <row r="930" spans="3:134">
      <c r="C930"/>
      <c r="D930"/>
      <c r="E930"/>
      <c r="F930"/>
      <c r="G930" s="28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</row>
    <row r="931" spans="3:134">
      <c r="C931"/>
      <c r="D931"/>
      <c r="E931"/>
      <c r="F931"/>
      <c r="G931" s="28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</row>
    <row r="932" spans="3:134">
      <c r="C932"/>
      <c r="D932"/>
      <c r="E932"/>
      <c r="F932"/>
      <c r="G932" s="28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</row>
    <row r="933" spans="3:134">
      <c r="C933"/>
      <c r="D933"/>
      <c r="E933"/>
      <c r="F933"/>
      <c r="G933" s="28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</row>
    <row r="934" spans="3:134">
      <c r="C934"/>
      <c r="D934"/>
      <c r="E934"/>
      <c r="F934"/>
      <c r="G934" s="28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</row>
    <row r="935" spans="3:134">
      <c r="C935"/>
      <c r="D935"/>
      <c r="E935"/>
      <c r="F935"/>
      <c r="G935" s="28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</row>
    <row r="936" spans="3:134">
      <c r="C936"/>
      <c r="D936"/>
      <c r="E936"/>
      <c r="F936"/>
      <c r="G936" s="28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</row>
    <row r="937" spans="3:134">
      <c r="C937"/>
      <c r="D937"/>
      <c r="E937"/>
      <c r="F937"/>
      <c r="G937" s="28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</row>
    <row r="938" spans="3:134">
      <c r="C938"/>
      <c r="D938"/>
      <c r="E938"/>
      <c r="F938"/>
      <c r="G938" s="28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</row>
    <row r="939" spans="3:134">
      <c r="C939"/>
      <c r="D939"/>
      <c r="E939"/>
      <c r="F939"/>
      <c r="G939" s="28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</row>
    <row r="940" spans="3:134">
      <c r="C940"/>
      <c r="D940"/>
      <c r="E940"/>
      <c r="F940"/>
      <c r="G940" s="28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</row>
    <row r="941" spans="3:134">
      <c r="C941"/>
      <c r="D941"/>
      <c r="E941"/>
      <c r="F941"/>
      <c r="G941" s="28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</row>
    <row r="942" spans="3:134">
      <c r="C942"/>
      <c r="D942"/>
      <c r="E942"/>
      <c r="F942"/>
      <c r="G942" s="28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</row>
    <row r="943" spans="3:134">
      <c r="C943"/>
      <c r="D943"/>
      <c r="E943"/>
      <c r="F943"/>
      <c r="G943" s="28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</row>
    <row r="944" spans="3:134">
      <c r="C944"/>
      <c r="D944"/>
      <c r="E944"/>
      <c r="F944"/>
      <c r="G944" s="28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</row>
    <row r="945" spans="3:134">
      <c r="C945"/>
      <c r="D945"/>
      <c r="E945"/>
      <c r="F945"/>
      <c r="G945" s="28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</row>
    <row r="946" spans="3:134">
      <c r="C946"/>
      <c r="D946"/>
      <c r="E946"/>
      <c r="F946"/>
      <c r="G946" s="28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</row>
    <row r="947" spans="3:134">
      <c r="C947"/>
      <c r="D947"/>
      <c r="E947"/>
      <c r="F947"/>
      <c r="G947" s="28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</row>
    <row r="948" spans="3:134">
      <c r="C948"/>
      <c r="D948"/>
      <c r="E948"/>
      <c r="F948"/>
      <c r="G948" s="28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</row>
    <row r="949" spans="3:134">
      <c r="C949"/>
      <c r="D949"/>
      <c r="E949"/>
      <c r="F949"/>
      <c r="G949" s="28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</row>
    <row r="950" spans="3:134">
      <c r="C950"/>
      <c r="D950"/>
      <c r="E950"/>
      <c r="F950"/>
      <c r="G950" s="28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</row>
    <row r="951" spans="3:134">
      <c r="C951"/>
      <c r="D951"/>
      <c r="E951"/>
      <c r="F951"/>
      <c r="G951" s="28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</row>
    <row r="952" spans="3:134">
      <c r="C952"/>
      <c r="D952"/>
      <c r="E952"/>
      <c r="F952"/>
      <c r="G952" s="28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</row>
    <row r="953" spans="3:134">
      <c r="C953"/>
      <c r="D953"/>
      <c r="E953"/>
      <c r="F953"/>
      <c r="G953" s="28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</row>
    <row r="954" spans="3:134">
      <c r="C954"/>
      <c r="D954"/>
      <c r="E954"/>
      <c r="F954"/>
      <c r="G954" s="28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</row>
    <row r="955" spans="3:134">
      <c r="C955"/>
      <c r="D955"/>
      <c r="E955"/>
      <c r="F955"/>
      <c r="G955" s="28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</row>
    <row r="956" spans="3:134">
      <c r="C956"/>
      <c r="D956"/>
      <c r="E956"/>
      <c r="F956"/>
      <c r="G956" s="28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</row>
    <row r="957" spans="3:134">
      <c r="C957"/>
      <c r="D957"/>
      <c r="E957"/>
      <c r="F957"/>
      <c r="G957" s="28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</row>
    <row r="958" spans="3:134">
      <c r="C958"/>
      <c r="D958"/>
      <c r="E958"/>
      <c r="F958"/>
      <c r="G958" s="28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</row>
    <row r="959" spans="3:134">
      <c r="C959"/>
      <c r="D959"/>
      <c r="E959"/>
      <c r="F959"/>
      <c r="G959" s="28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</row>
    <row r="960" spans="3:134">
      <c r="C960"/>
      <c r="D960"/>
      <c r="E960"/>
      <c r="F960"/>
      <c r="G960" s="28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</row>
    <row r="961" spans="3:134">
      <c r="C961"/>
      <c r="D961"/>
      <c r="E961"/>
      <c r="F961"/>
      <c r="G961" s="28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</row>
    <row r="962" spans="3:134">
      <c r="C962"/>
      <c r="D962"/>
      <c r="E962"/>
      <c r="F962"/>
      <c r="G962" s="28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</row>
    <row r="963" spans="3:134">
      <c r="C963"/>
      <c r="D963"/>
      <c r="E963"/>
      <c r="F963"/>
      <c r="G963" s="28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</row>
    <row r="964" spans="3:134">
      <c r="C964"/>
      <c r="D964"/>
      <c r="E964"/>
      <c r="F964"/>
      <c r="G964" s="28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</row>
    <row r="965" spans="3:134">
      <c r="C965"/>
      <c r="D965"/>
      <c r="E965"/>
      <c r="F965"/>
      <c r="G965" s="28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</row>
    <row r="966" spans="3:134">
      <c r="C966"/>
      <c r="D966"/>
      <c r="E966"/>
      <c r="F966"/>
      <c r="G966" s="28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</row>
    <row r="967" spans="3:134">
      <c r="C967"/>
      <c r="D967"/>
      <c r="E967"/>
      <c r="F967"/>
      <c r="G967" s="28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</row>
    <row r="968" spans="3:134">
      <c r="C968"/>
      <c r="D968"/>
      <c r="E968"/>
      <c r="F968"/>
      <c r="G968" s="28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</row>
    <row r="969" spans="3:134">
      <c r="C969"/>
      <c r="D969"/>
      <c r="E969"/>
      <c r="F969"/>
      <c r="G969" s="28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</row>
    <row r="970" spans="3:134">
      <c r="C970"/>
      <c r="D970"/>
      <c r="E970"/>
      <c r="F970"/>
      <c r="G970" s="28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</row>
    <row r="971" spans="3:134">
      <c r="C971"/>
      <c r="D971"/>
      <c r="E971"/>
      <c r="F971"/>
      <c r="G971" s="28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</row>
    <row r="972" spans="3:134">
      <c r="C972"/>
      <c r="D972"/>
      <c r="E972"/>
      <c r="F972"/>
      <c r="G972" s="28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</row>
    <row r="973" spans="3:134">
      <c r="C973"/>
      <c r="D973"/>
      <c r="E973"/>
      <c r="F973"/>
      <c r="G973" s="28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</row>
    <row r="974" spans="3:134">
      <c r="C974"/>
      <c r="D974"/>
      <c r="E974"/>
      <c r="F974"/>
      <c r="G974" s="28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</row>
    <row r="975" spans="3:134">
      <c r="C975"/>
      <c r="D975"/>
      <c r="E975"/>
      <c r="F975"/>
      <c r="G975" s="28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</row>
    <row r="976" spans="3:134">
      <c r="C976"/>
      <c r="D976"/>
      <c r="E976"/>
      <c r="F976"/>
      <c r="G976" s="28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</row>
    <row r="977" spans="3:134">
      <c r="C977"/>
      <c r="D977"/>
      <c r="E977"/>
      <c r="F977"/>
      <c r="G977" s="28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</row>
    <row r="978" spans="3:134">
      <c r="C978"/>
      <c r="D978"/>
      <c r="E978"/>
      <c r="F978"/>
      <c r="G978" s="28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</row>
    <row r="979" spans="3:134">
      <c r="C979"/>
      <c r="D979"/>
      <c r="E979"/>
      <c r="F979"/>
      <c r="G979" s="28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</row>
    <row r="980" spans="3:134">
      <c r="C980"/>
      <c r="D980"/>
      <c r="E980"/>
      <c r="F980"/>
      <c r="G980" s="28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</row>
    <row r="981" spans="3:134">
      <c r="C981"/>
      <c r="D981"/>
      <c r="E981"/>
      <c r="F981"/>
      <c r="G981" s="28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</row>
    <row r="982" spans="3:134">
      <c r="C982"/>
      <c r="D982"/>
      <c r="E982"/>
      <c r="F982"/>
      <c r="G982" s="28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</row>
    <row r="983" spans="3:134">
      <c r="C983"/>
      <c r="D983"/>
      <c r="E983"/>
      <c r="F983"/>
      <c r="G983" s="28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</row>
    <row r="984" spans="3:134">
      <c r="C984"/>
      <c r="D984"/>
      <c r="E984"/>
      <c r="F984"/>
      <c r="G984" s="28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</row>
    <row r="985" spans="3:134">
      <c r="C985"/>
      <c r="D985"/>
      <c r="E985"/>
      <c r="F985"/>
      <c r="G985" s="28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</row>
    <row r="986" spans="3:134">
      <c r="C986"/>
      <c r="D986"/>
      <c r="E986"/>
      <c r="F986"/>
      <c r="G986" s="28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</row>
    <row r="987" spans="3:134">
      <c r="C987"/>
      <c r="D987"/>
      <c r="E987"/>
      <c r="F987"/>
      <c r="G987" s="28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</row>
    <row r="988" spans="3:134">
      <c r="C988"/>
      <c r="D988"/>
      <c r="E988"/>
      <c r="F988"/>
      <c r="G988" s="28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</row>
    <row r="989" spans="3:134">
      <c r="C989"/>
      <c r="D989"/>
      <c r="E989"/>
      <c r="F989"/>
      <c r="G989" s="28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</row>
    <row r="990" spans="3:134">
      <c r="C990"/>
      <c r="D990"/>
      <c r="E990"/>
      <c r="F990"/>
      <c r="G990" s="28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</row>
    <row r="991" spans="3:134">
      <c r="C991"/>
      <c r="D991"/>
      <c r="E991"/>
      <c r="F991"/>
      <c r="G991" s="28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</row>
    <row r="992" spans="3:134">
      <c r="C992"/>
      <c r="D992"/>
      <c r="E992"/>
      <c r="F992"/>
      <c r="G992" s="28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</row>
    <row r="993" spans="3:134">
      <c r="C993"/>
      <c r="D993"/>
      <c r="E993"/>
      <c r="F993"/>
      <c r="G993" s="28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</row>
    <row r="994" spans="3:134">
      <c r="C994"/>
      <c r="D994"/>
      <c r="E994"/>
      <c r="F994"/>
      <c r="G994" s="28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</row>
    <row r="995" spans="3:134">
      <c r="C995"/>
      <c r="D995"/>
      <c r="E995"/>
      <c r="F995"/>
      <c r="G995" s="28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</row>
    <row r="996" spans="3:134">
      <c r="C996"/>
      <c r="D996"/>
      <c r="E996"/>
      <c r="F996"/>
      <c r="G996" s="28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</row>
    <row r="997" spans="3:134">
      <c r="C997"/>
      <c r="D997"/>
      <c r="E997"/>
      <c r="F997"/>
      <c r="G997" s="28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</row>
    <row r="998" spans="3:134">
      <c r="C998"/>
      <c r="D998"/>
      <c r="E998"/>
      <c r="F998"/>
      <c r="G998" s="28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</row>
    <row r="999" spans="3:134">
      <c r="C999"/>
      <c r="D999"/>
      <c r="E999"/>
      <c r="F999"/>
      <c r="G999" s="28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</row>
    <row r="1000" spans="3:134">
      <c r="C1000"/>
      <c r="D1000"/>
      <c r="E1000"/>
      <c r="F1000"/>
      <c r="G1000" s="28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</row>
    <row r="1001" spans="3:134">
      <c r="C1001"/>
      <c r="D1001"/>
      <c r="E1001"/>
      <c r="F1001"/>
      <c r="G1001" s="28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</row>
    <row r="1002" spans="3:134">
      <c r="C1002"/>
      <c r="D1002"/>
      <c r="E1002"/>
      <c r="F1002"/>
      <c r="G1002" s="28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</row>
    <row r="1003" spans="3:134">
      <c r="C1003"/>
      <c r="D1003"/>
      <c r="E1003"/>
      <c r="F1003"/>
      <c r="G1003" s="28"/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</row>
    <row r="1004" spans="3:134">
      <c r="C1004"/>
      <c r="D1004"/>
      <c r="E1004"/>
      <c r="F1004"/>
      <c r="G1004" s="28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</row>
    <row r="1005" spans="3:134">
      <c r="C1005"/>
      <c r="D1005"/>
      <c r="E1005"/>
      <c r="F1005"/>
      <c r="G1005" s="28"/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</row>
    <row r="1006" spans="3:134">
      <c r="C1006"/>
      <c r="D1006"/>
      <c r="E1006"/>
      <c r="F1006"/>
      <c r="G1006" s="28"/>
      <c r="H1006" s="49"/>
      <c r="I1006" s="49"/>
      <c r="J1006" s="49"/>
      <c r="K1006" s="49"/>
      <c r="L1006" s="49"/>
      <c r="M1006" s="49"/>
      <c r="N1006" s="49"/>
      <c r="O1006" s="49"/>
      <c r="P1006" s="49"/>
      <c r="Q1006" s="49"/>
      <c r="R1006" s="49"/>
      <c r="S1006" s="49"/>
      <c r="T1006" s="49"/>
      <c r="U1006" s="49"/>
      <c r="V1006" s="49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</row>
    <row r="1007" spans="3:134">
      <c r="C1007"/>
      <c r="D1007"/>
      <c r="E1007"/>
      <c r="F1007"/>
      <c r="G1007" s="28"/>
      <c r="H1007" s="49"/>
      <c r="I1007" s="49"/>
      <c r="J1007" s="49"/>
      <c r="K1007" s="49"/>
      <c r="L1007" s="49"/>
      <c r="M1007" s="49"/>
      <c r="N1007" s="49"/>
      <c r="O1007" s="49"/>
      <c r="P1007" s="49"/>
      <c r="Q1007" s="49"/>
      <c r="R1007" s="49"/>
      <c r="S1007" s="49"/>
      <c r="T1007" s="49"/>
      <c r="U1007" s="49"/>
      <c r="V1007" s="49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</row>
    <row r="1008" spans="3:134">
      <c r="C1008"/>
      <c r="D1008"/>
      <c r="E1008"/>
      <c r="F1008"/>
      <c r="G1008" s="28"/>
      <c r="H1008" s="49"/>
      <c r="I1008" s="49"/>
      <c r="J1008" s="49"/>
      <c r="K1008" s="49"/>
      <c r="L1008" s="49"/>
      <c r="M1008" s="49"/>
      <c r="N1008" s="49"/>
      <c r="O1008" s="49"/>
      <c r="P1008" s="49"/>
      <c r="Q1008" s="49"/>
      <c r="R1008" s="49"/>
      <c r="S1008" s="49"/>
      <c r="T1008" s="49"/>
      <c r="U1008" s="49"/>
      <c r="V1008" s="49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</row>
    <row r="1009" spans="3:134">
      <c r="C1009"/>
      <c r="D1009"/>
      <c r="E1009"/>
      <c r="F1009"/>
      <c r="G1009" s="28"/>
      <c r="H1009" s="49"/>
      <c r="I1009" s="49"/>
      <c r="J1009" s="49"/>
      <c r="K1009" s="49"/>
      <c r="L1009" s="49"/>
      <c r="M1009" s="49"/>
      <c r="N1009" s="49"/>
      <c r="O1009" s="49"/>
      <c r="P1009" s="49"/>
      <c r="Q1009" s="49"/>
      <c r="R1009" s="49"/>
      <c r="S1009" s="49"/>
      <c r="T1009" s="49"/>
      <c r="U1009" s="49"/>
      <c r="V1009" s="4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</row>
    <row r="1010" spans="3:134">
      <c r="C1010"/>
      <c r="D1010"/>
      <c r="E1010"/>
      <c r="F1010"/>
      <c r="G1010" s="28"/>
      <c r="H1010" s="49"/>
      <c r="I1010" s="49"/>
      <c r="J1010" s="49"/>
      <c r="K1010" s="49"/>
      <c r="L1010" s="49"/>
      <c r="M1010" s="49"/>
      <c r="N1010" s="49"/>
      <c r="O1010" s="49"/>
      <c r="P1010" s="49"/>
      <c r="Q1010" s="49"/>
      <c r="R1010" s="49"/>
      <c r="S1010" s="49"/>
      <c r="T1010" s="49"/>
      <c r="U1010" s="49"/>
      <c r="V1010" s="49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</row>
    <row r="1011" spans="3:134">
      <c r="C1011"/>
      <c r="D1011"/>
      <c r="E1011"/>
      <c r="F1011"/>
      <c r="G1011" s="28"/>
      <c r="H1011" s="49"/>
      <c r="I1011" s="49"/>
      <c r="J1011" s="49"/>
      <c r="K1011" s="49"/>
      <c r="L1011" s="49"/>
      <c r="M1011" s="49"/>
      <c r="N1011" s="49"/>
      <c r="O1011" s="49"/>
      <c r="P1011" s="49"/>
      <c r="Q1011" s="49"/>
      <c r="R1011" s="49"/>
      <c r="S1011" s="49"/>
      <c r="T1011" s="49"/>
      <c r="U1011" s="49"/>
      <c r="V1011" s="49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</row>
    <row r="1012" spans="3:134">
      <c r="C1012"/>
      <c r="D1012"/>
      <c r="E1012"/>
      <c r="F1012"/>
      <c r="G1012" s="28"/>
      <c r="H1012" s="49"/>
      <c r="I1012" s="49"/>
      <c r="J1012" s="49"/>
      <c r="K1012" s="49"/>
      <c r="L1012" s="49"/>
      <c r="M1012" s="49"/>
      <c r="N1012" s="49"/>
      <c r="O1012" s="49"/>
      <c r="P1012" s="49"/>
      <c r="Q1012" s="49"/>
      <c r="R1012" s="49"/>
      <c r="S1012" s="49"/>
      <c r="T1012" s="49"/>
      <c r="U1012" s="49"/>
      <c r="V1012" s="49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</row>
    <row r="1013" spans="3:134">
      <c r="C1013"/>
      <c r="D1013"/>
      <c r="E1013"/>
      <c r="F1013"/>
      <c r="G1013" s="28"/>
      <c r="H1013" s="49"/>
      <c r="I1013" s="49"/>
      <c r="J1013" s="49"/>
      <c r="K1013" s="49"/>
      <c r="L1013" s="49"/>
      <c r="M1013" s="49"/>
      <c r="N1013" s="49"/>
      <c r="O1013" s="49"/>
      <c r="P1013" s="49"/>
      <c r="Q1013" s="49"/>
      <c r="R1013" s="49"/>
      <c r="S1013" s="49"/>
      <c r="T1013" s="49"/>
      <c r="U1013" s="49"/>
      <c r="V1013" s="49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</row>
    <row r="1014" spans="3:134">
      <c r="C1014"/>
      <c r="D1014"/>
      <c r="E1014"/>
      <c r="F1014"/>
      <c r="G1014" s="28"/>
      <c r="H1014" s="49"/>
      <c r="I1014" s="49"/>
      <c r="J1014" s="49"/>
      <c r="K1014" s="49"/>
      <c r="L1014" s="49"/>
      <c r="M1014" s="49"/>
      <c r="N1014" s="49"/>
      <c r="O1014" s="49"/>
      <c r="P1014" s="49"/>
      <c r="Q1014" s="49"/>
      <c r="R1014" s="49"/>
      <c r="S1014" s="49"/>
      <c r="T1014" s="49"/>
      <c r="U1014" s="49"/>
      <c r="V1014" s="49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</row>
    <row r="1015" spans="3:134">
      <c r="C1015"/>
      <c r="D1015"/>
      <c r="E1015"/>
      <c r="F1015"/>
      <c r="G1015" s="28"/>
      <c r="H1015" s="49"/>
      <c r="I1015" s="49"/>
      <c r="J1015" s="49"/>
      <c r="K1015" s="49"/>
      <c r="L1015" s="49"/>
      <c r="M1015" s="49"/>
      <c r="N1015" s="49"/>
      <c r="O1015" s="49"/>
      <c r="P1015" s="49"/>
      <c r="Q1015" s="49"/>
      <c r="R1015" s="49"/>
      <c r="S1015" s="49"/>
      <c r="T1015" s="49"/>
      <c r="U1015" s="49"/>
      <c r="V1015" s="49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</row>
    <row r="1016" spans="3:134">
      <c r="C1016"/>
      <c r="D1016"/>
      <c r="E1016"/>
      <c r="F1016"/>
      <c r="G1016" s="28"/>
      <c r="H1016" s="49"/>
      <c r="I1016" s="49"/>
      <c r="J1016" s="49"/>
      <c r="K1016" s="49"/>
      <c r="L1016" s="49"/>
      <c r="M1016" s="49"/>
      <c r="N1016" s="49"/>
      <c r="O1016" s="49"/>
      <c r="P1016" s="49"/>
      <c r="Q1016" s="49"/>
      <c r="R1016" s="49"/>
      <c r="S1016" s="49"/>
      <c r="T1016" s="49"/>
      <c r="U1016" s="49"/>
      <c r="V1016" s="49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</row>
    <row r="1017" spans="3:134">
      <c r="C1017"/>
      <c r="D1017"/>
      <c r="E1017"/>
      <c r="F1017"/>
      <c r="G1017" s="28"/>
      <c r="H1017" s="49"/>
      <c r="I1017" s="49"/>
      <c r="J1017" s="49"/>
      <c r="K1017" s="49"/>
      <c r="L1017" s="49"/>
      <c r="M1017" s="49"/>
      <c r="N1017" s="49"/>
      <c r="O1017" s="49"/>
      <c r="P1017" s="49"/>
      <c r="Q1017" s="49"/>
      <c r="R1017" s="49"/>
      <c r="S1017" s="49"/>
      <c r="T1017" s="49"/>
      <c r="U1017" s="49"/>
      <c r="V1017" s="49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</row>
    <row r="1018" spans="3:134">
      <c r="C1018"/>
      <c r="D1018"/>
      <c r="E1018"/>
      <c r="F1018"/>
      <c r="G1018" s="28"/>
      <c r="H1018" s="49"/>
      <c r="I1018" s="49"/>
      <c r="J1018" s="49"/>
      <c r="K1018" s="49"/>
      <c r="L1018" s="49"/>
      <c r="M1018" s="49"/>
      <c r="N1018" s="49"/>
      <c r="O1018" s="49"/>
      <c r="P1018" s="49"/>
      <c r="Q1018" s="49"/>
      <c r="R1018" s="49"/>
      <c r="S1018" s="49"/>
      <c r="T1018" s="49"/>
      <c r="U1018" s="49"/>
      <c r="V1018" s="49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</row>
    <row r="1019" spans="3:134">
      <c r="C1019"/>
      <c r="D1019"/>
      <c r="E1019"/>
      <c r="F1019"/>
      <c r="G1019" s="28"/>
      <c r="H1019" s="49"/>
      <c r="I1019" s="49"/>
      <c r="J1019" s="49"/>
      <c r="K1019" s="49"/>
      <c r="L1019" s="49"/>
      <c r="M1019" s="49"/>
      <c r="N1019" s="49"/>
      <c r="O1019" s="49"/>
      <c r="P1019" s="49"/>
      <c r="Q1019" s="49"/>
      <c r="R1019" s="49"/>
      <c r="S1019" s="49"/>
      <c r="T1019" s="49"/>
      <c r="U1019" s="49"/>
      <c r="V1019" s="4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</row>
    <row r="1020" spans="3:134">
      <c r="C1020"/>
      <c r="D1020"/>
      <c r="E1020"/>
      <c r="F1020"/>
      <c r="G1020" s="28"/>
      <c r="H1020" s="49"/>
      <c r="I1020" s="49"/>
      <c r="J1020" s="49"/>
      <c r="K1020" s="49"/>
      <c r="L1020" s="49"/>
      <c r="M1020" s="49"/>
      <c r="N1020" s="49"/>
      <c r="O1020" s="49"/>
      <c r="P1020" s="49"/>
      <c r="Q1020" s="49"/>
      <c r="R1020" s="49"/>
      <c r="S1020" s="49"/>
      <c r="T1020" s="49"/>
      <c r="U1020" s="49"/>
      <c r="V1020" s="49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</row>
    <row r="1021" spans="3:134">
      <c r="C1021"/>
      <c r="D1021"/>
      <c r="E1021"/>
      <c r="F1021"/>
      <c r="G1021" s="28"/>
      <c r="H1021" s="49"/>
      <c r="I1021" s="49"/>
      <c r="J1021" s="49"/>
      <c r="K1021" s="49"/>
      <c r="L1021" s="49"/>
      <c r="M1021" s="49"/>
      <c r="N1021" s="49"/>
      <c r="O1021" s="49"/>
      <c r="P1021" s="49"/>
      <c r="Q1021" s="49"/>
      <c r="R1021" s="49"/>
      <c r="S1021" s="49"/>
      <c r="T1021" s="49"/>
      <c r="U1021" s="49"/>
      <c r="V1021" s="49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</row>
    <row r="1022" spans="3:134">
      <c r="C1022"/>
      <c r="D1022"/>
      <c r="E1022"/>
      <c r="F1022"/>
      <c r="G1022" s="28"/>
      <c r="H1022" s="49"/>
      <c r="I1022" s="49"/>
      <c r="J1022" s="49"/>
      <c r="K1022" s="49"/>
      <c r="L1022" s="49"/>
      <c r="M1022" s="49"/>
      <c r="N1022" s="49"/>
      <c r="O1022" s="49"/>
      <c r="P1022" s="49"/>
      <c r="Q1022" s="49"/>
      <c r="R1022" s="49"/>
      <c r="S1022" s="49"/>
      <c r="T1022" s="49"/>
      <c r="U1022" s="49"/>
      <c r="V1022" s="49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</row>
    <row r="1023" spans="3:134">
      <c r="C1023"/>
      <c r="D1023"/>
      <c r="E1023"/>
      <c r="F1023"/>
      <c r="G1023" s="28"/>
      <c r="H1023" s="49"/>
      <c r="I1023" s="49"/>
      <c r="J1023" s="49"/>
      <c r="K1023" s="49"/>
      <c r="L1023" s="49"/>
      <c r="M1023" s="49"/>
      <c r="N1023" s="49"/>
      <c r="O1023" s="49"/>
      <c r="P1023" s="49"/>
      <c r="Q1023" s="49"/>
      <c r="R1023" s="49"/>
      <c r="S1023" s="49"/>
      <c r="T1023" s="49"/>
      <c r="U1023" s="49"/>
      <c r="V1023" s="49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</row>
    <row r="1024" spans="3:134">
      <c r="C1024"/>
      <c r="D1024"/>
      <c r="E1024"/>
      <c r="F1024"/>
      <c r="G1024" s="28"/>
      <c r="H1024" s="49"/>
      <c r="I1024" s="49"/>
      <c r="J1024" s="49"/>
      <c r="K1024" s="49"/>
      <c r="L1024" s="49"/>
      <c r="M1024" s="49"/>
      <c r="N1024" s="49"/>
      <c r="O1024" s="49"/>
      <c r="P1024" s="49"/>
      <c r="Q1024" s="49"/>
      <c r="R1024" s="49"/>
      <c r="S1024" s="49"/>
      <c r="T1024" s="49"/>
      <c r="U1024" s="49"/>
      <c r="V1024" s="49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</row>
    <row r="1025" spans="3:134">
      <c r="C1025"/>
      <c r="D1025"/>
      <c r="E1025"/>
      <c r="F1025"/>
      <c r="G1025" s="28"/>
      <c r="H1025" s="49"/>
      <c r="I1025" s="49"/>
      <c r="J1025" s="49"/>
      <c r="K1025" s="49"/>
      <c r="L1025" s="49"/>
      <c r="M1025" s="49"/>
      <c r="N1025" s="49"/>
      <c r="O1025" s="49"/>
      <c r="P1025" s="49"/>
      <c r="Q1025" s="49"/>
      <c r="R1025" s="49"/>
      <c r="S1025" s="49"/>
      <c r="T1025" s="49"/>
      <c r="U1025" s="49"/>
      <c r="V1025" s="49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</row>
    <row r="1026" spans="3:134">
      <c r="C1026"/>
      <c r="D1026"/>
      <c r="E1026"/>
      <c r="F1026"/>
      <c r="G1026" s="28"/>
      <c r="H1026" s="49"/>
      <c r="I1026" s="49"/>
      <c r="J1026" s="49"/>
      <c r="K1026" s="49"/>
      <c r="L1026" s="49"/>
      <c r="M1026" s="49"/>
      <c r="N1026" s="49"/>
      <c r="O1026" s="49"/>
      <c r="P1026" s="49"/>
      <c r="Q1026" s="49"/>
      <c r="R1026" s="49"/>
      <c r="S1026" s="49"/>
      <c r="T1026" s="49"/>
      <c r="U1026" s="49"/>
      <c r="V1026" s="49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</row>
    <row r="1027" spans="3:134">
      <c r="C1027"/>
      <c r="D1027"/>
      <c r="E1027"/>
      <c r="F1027"/>
      <c r="G1027" s="28"/>
      <c r="H1027" s="49"/>
      <c r="I1027" s="49"/>
      <c r="J1027" s="49"/>
      <c r="K1027" s="49"/>
      <c r="L1027" s="49"/>
      <c r="M1027" s="49"/>
      <c r="N1027" s="49"/>
      <c r="O1027" s="49"/>
      <c r="P1027" s="49"/>
      <c r="Q1027" s="49"/>
      <c r="R1027" s="49"/>
      <c r="S1027" s="49"/>
      <c r="T1027" s="49"/>
      <c r="U1027" s="49"/>
      <c r="V1027" s="49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</row>
    <row r="1028" spans="3:134">
      <c r="C1028"/>
      <c r="D1028"/>
      <c r="E1028"/>
      <c r="F1028"/>
      <c r="G1028" s="28"/>
      <c r="H1028" s="49"/>
      <c r="I1028" s="49"/>
      <c r="J1028" s="49"/>
      <c r="K1028" s="49"/>
      <c r="L1028" s="49"/>
      <c r="M1028" s="49"/>
      <c r="N1028" s="49"/>
      <c r="O1028" s="49"/>
      <c r="P1028" s="49"/>
      <c r="Q1028" s="49"/>
      <c r="R1028" s="49"/>
      <c r="S1028" s="49"/>
      <c r="T1028" s="49"/>
      <c r="U1028" s="49"/>
      <c r="V1028" s="49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</row>
    <row r="1029" spans="3:134">
      <c r="C1029"/>
      <c r="D1029"/>
      <c r="E1029"/>
      <c r="F1029"/>
      <c r="G1029" s="28"/>
      <c r="H1029" s="49"/>
      <c r="I1029" s="49"/>
      <c r="J1029" s="49"/>
      <c r="K1029" s="49"/>
      <c r="L1029" s="49"/>
      <c r="M1029" s="49"/>
      <c r="N1029" s="49"/>
      <c r="O1029" s="49"/>
      <c r="P1029" s="49"/>
      <c r="Q1029" s="49"/>
      <c r="R1029" s="49"/>
      <c r="S1029" s="49"/>
      <c r="T1029" s="49"/>
      <c r="U1029" s="49"/>
      <c r="V1029" s="4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</row>
    <row r="1030" spans="3:134">
      <c r="C1030"/>
      <c r="D1030"/>
      <c r="E1030"/>
      <c r="F1030"/>
      <c r="G1030" s="28"/>
      <c r="H1030" s="49"/>
      <c r="I1030" s="49"/>
      <c r="J1030" s="49"/>
      <c r="K1030" s="49"/>
      <c r="L1030" s="49"/>
      <c r="M1030" s="49"/>
      <c r="N1030" s="49"/>
      <c r="O1030" s="49"/>
      <c r="P1030" s="49"/>
      <c r="Q1030" s="49"/>
      <c r="R1030" s="49"/>
      <c r="S1030" s="49"/>
      <c r="T1030" s="49"/>
      <c r="U1030" s="49"/>
      <c r="V1030" s="49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</row>
    <row r="1031" spans="3:134">
      <c r="C1031"/>
      <c r="D1031"/>
      <c r="E1031"/>
      <c r="F1031"/>
      <c r="G1031" s="28"/>
      <c r="H1031" s="49"/>
      <c r="I1031" s="49"/>
      <c r="J1031" s="49"/>
      <c r="K1031" s="49"/>
      <c r="L1031" s="49"/>
      <c r="M1031" s="49"/>
      <c r="N1031" s="49"/>
      <c r="O1031" s="49"/>
      <c r="P1031" s="49"/>
      <c r="Q1031" s="49"/>
      <c r="R1031" s="49"/>
      <c r="S1031" s="49"/>
      <c r="T1031" s="49"/>
      <c r="U1031" s="49"/>
      <c r="V1031" s="49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</row>
    <row r="1032" spans="3:134">
      <c r="C1032"/>
      <c r="D1032"/>
      <c r="E1032"/>
      <c r="F1032"/>
      <c r="G1032" s="28"/>
      <c r="H1032" s="49"/>
      <c r="I1032" s="49"/>
      <c r="J1032" s="49"/>
      <c r="K1032" s="49"/>
      <c r="L1032" s="49"/>
      <c r="M1032" s="49"/>
      <c r="N1032" s="49"/>
      <c r="O1032" s="49"/>
      <c r="P1032" s="49"/>
      <c r="Q1032" s="49"/>
      <c r="R1032" s="49"/>
      <c r="S1032" s="49"/>
      <c r="T1032" s="49"/>
      <c r="U1032" s="49"/>
      <c r="V1032" s="49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</row>
    <row r="1033" spans="3:134">
      <c r="C1033"/>
      <c r="D1033"/>
      <c r="E1033"/>
      <c r="F1033"/>
      <c r="G1033" s="28"/>
      <c r="H1033" s="49"/>
      <c r="I1033" s="49"/>
      <c r="J1033" s="49"/>
      <c r="K1033" s="49"/>
      <c r="L1033" s="49"/>
      <c r="M1033" s="49"/>
      <c r="N1033" s="49"/>
      <c r="O1033" s="49"/>
      <c r="P1033" s="49"/>
      <c r="Q1033" s="49"/>
      <c r="R1033" s="49"/>
      <c r="S1033" s="49"/>
      <c r="T1033" s="49"/>
      <c r="U1033" s="49"/>
      <c r="V1033" s="49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</row>
    <row r="1034" spans="3:134">
      <c r="C1034"/>
      <c r="D1034"/>
      <c r="E1034"/>
      <c r="F1034"/>
      <c r="G1034" s="28"/>
      <c r="H1034" s="49"/>
      <c r="I1034" s="49"/>
      <c r="J1034" s="49"/>
      <c r="K1034" s="49"/>
      <c r="L1034" s="49"/>
      <c r="M1034" s="49"/>
      <c r="N1034" s="49"/>
      <c r="O1034" s="49"/>
      <c r="P1034" s="49"/>
      <c r="Q1034" s="49"/>
      <c r="R1034" s="49"/>
      <c r="S1034" s="49"/>
      <c r="T1034" s="49"/>
      <c r="U1034" s="49"/>
      <c r="V1034" s="49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</row>
    <row r="1035" spans="3:134">
      <c r="C1035"/>
      <c r="D1035"/>
      <c r="E1035"/>
      <c r="F1035"/>
      <c r="G1035" s="28"/>
      <c r="H1035" s="49"/>
      <c r="I1035" s="49"/>
      <c r="J1035" s="49"/>
      <c r="K1035" s="49"/>
      <c r="L1035" s="49"/>
      <c r="M1035" s="49"/>
      <c r="N1035" s="49"/>
      <c r="O1035" s="49"/>
      <c r="P1035" s="49"/>
      <c r="Q1035" s="49"/>
      <c r="R1035" s="49"/>
      <c r="S1035" s="49"/>
      <c r="T1035" s="49"/>
      <c r="U1035" s="49"/>
      <c r="V1035" s="49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</row>
    <row r="1036" spans="3:134">
      <c r="C1036"/>
      <c r="D1036"/>
      <c r="E1036"/>
      <c r="F1036"/>
      <c r="G1036" s="28"/>
      <c r="H1036" s="49"/>
      <c r="I1036" s="49"/>
      <c r="J1036" s="49"/>
      <c r="K1036" s="49"/>
      <c r="L1036" s="49"/>
      <c r="M1036" s="49"/>
      <c r="N1036" s="49"/>
      <c r="O1036" s="49"/>
      <c r="P1036" s="49"/>
      <c r="Q1036" s="49"/>
      <c r="R1036" s="49"/>
      <c r="S1036" s="49"/>
      <c r="T1036" s="49"/>
      <c r="U1036" s="49"/>
      <c r="V1036" s="49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</row>
    <row r="1037" spans="3:134">
      <c r="C1037"/>
      <c r="D1037"/>
      <c r="E1037"/>
      <c r="F1037"/>
      <c r="G1037" s="28"/>
      <c r="H1037" s="49"/>
      <c r="I1037" s="49"/>
      <c r="J1037" s="49"/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  <c r="U1037" s="49"/>
      <c r="V1037" s="49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</row>
    <row r="1038" spans="3:134">
      <c r="C1038"/>
      <c r="D1038"/>
      <c r="E1038"/>
      <c r="F1038"/>
      <c r="G1038" s="28"/>
      <c r="H1038" s="49"/>
      <c r="I1038" s="49"/>
      <c r="J1038" s="49"/>
      <c r="K1038" s="49"/>
      <c r="L1038" s="49"/>
      <c r="M1038" s="49"/>
      <c r="N1038" s="49"/>
      <c r="O1038" s="49"/>
      <c r="P1038" s="49"/>
      <c r="Q1038" s="49"/>
      <c r="R1038" s="49"/>
      <c r="S1038" s="49"/>
      <c r="T1038" s="49"/>
      <c r="U1038" s="49"/>
      <c r="V1038" s="49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</row>
    <row r="1039" spans="3:134">
      <c r="C1039"/>
      <c r="D1039"/>
      <c r="E1039"/>
      <c r="F1039"/>
      <c r="G1039" s="28"/>
      <c r="H1039" s="49"/>
      <c r="I1039" s="49"/>
      <c r="J1039" s="49"/>
      <c r="K1039" s="49"/>
      <c r="L1039" s="49"/>
      <c r="M1039" s="49"/>
      <c r="N1039" s="49"/>
      <c r="O1039" s="49"/>
      <c r="P1039" s="49"/>
      <c r="Q1039" s="49"/>
      <c r="R1039" s="49"/>
      <c r="S1039" s="49"/>
      <c r="T1039" s="49"/>
      <c r="U1039" s="49"/>
      <c r="V1039" s="4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</row>
    <row r="1040" spans="3:134">
      <c r="C1040"/>
      <c r="D1040"/>
      <c r="E1040"/>
      <c r="F1040"/>
      <c r="G1040" s="28"/>
      <c r="H1040" s="49"/>
      <c r="I1040" s="49"/>
      <c r="J1040" s="49"/>
      <c r="K1040" s="49"/>
      <c r="L1040" s="49"/>
      <c r="M1040" s="49"/>
      <c r="N1040" s="49"/>
      <c r="O1040" s="49"/>
      <c r="P1040" s="49"/>
      <c r="Q1040" s="49"/>
      <c r="R1040" s="49"/>
      <c r="S1040" s="49"/>
      <c r="T1040" s="49"/>
      <c r="U1040" s="49"/>
      <c r="V1040" s="49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</row>
    <row r="1041" spans="3:134">
      <c r="C1041"/>
      <c r="D1041"/>
      <c r="E1041"/>
      <c r="F1041"/>
      <c r="G1041" s="28"/>
      <c r="H1041" s="49"/>
      <c r="I1041" s="49"/>
      <c r="J1041" s="49"/>
      <c r="K1041" s="49"/>
      <c r="L1041" s="49"/>
      <c r="M1041" s="49"/>
      <c r="N1041" s="49"/>
      <c r="O1041" s="49"/>
      <c r="P1041" s="49"/>
      <c r="Q1041" s="49"/>
      <c r="R1041" s="49"/>
      <c r="S1041" s="49"/>
      <c r="T1041" s="49"/>
      <c r="U1041" s="49"/>
      <c r="V1041" s="49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</row>
    <row r="1042" spans="3:134">
      <c r="C1042"/>
      <c r="D1042"/>
      <c r="E1042"/>
      <c r="F1042"/>
      <c r="G1042" s="28"/>
      <c r="H1042" s="49"/>
      <c r="I1042" s="49"/>
      <c r="J1042" s="49"/>
      <c r="K1042" s="49"/>
      <c r="L1042" s="49"/>
      <c r="M1042" s="49"/>
      <c r="N1042" s="49"/>
      <c r="O1042" s="49"/>
      <c r="P1042" s="49"/>
      <c r="Q1042" s="49"/>
      <c r="R1042" s="49"/>
      <c r="S1042" s="49"/>
      <c r="T1042" s="49"/>
      <c r="U1042" s="49"/>
      <c r="V1042" s="49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</row>
    <row r="1043" spans="3:134">
      <c r="C1043"/>
      <c r="D1043"/>
      <c r="E1043"/>
      <c r="F1043"/>
      <c r="G1043" s="28"/>
      <c r="H1043" s="49"/>
      <c r="I1043" s="49"/>
      <c r="J1043" s="49"/>
      <c r="K1043" s="49"/>
      <c r="L1043" s="49"/>
      <c r="M1043" s="49"/>
      <c r="N1043" s="49"/>
      <c r="O1043" s="49"/>
      <c r="P1043" s="49"/>
      <c r="Q1043" s="49"/>
      <c r="R1043" s="49"/>
      <c r="S1043" s="49"/>
      <c r="T1043" s="49"/>
      <c r="U1043" s="49"/>
      <c r="V1043" s="49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</row>
    <row r="1044" spans="3:134">
      <c r="C1044"/>
      <c r="D1044"/>
      <c r="E1044"/>
      <c r="F1044"/>
      <c r="G1044" s="28"/>
      <c r="H1044" s="49"/>
      <c r="I1044" s="49"/>
      <c r="J1044" s="49"/>
      <c r="K1044" s="49"/>
      <c r="L1044" s="49"/>
      <c r="M1044" s="49"/>
      <c r="N1044" s="49"/>
      <c r="O1044" s="49"/>
      <c r="P1044" s="49"/>
      <c r="Q1044" s="49"/>
      <c r="R1044" s="49"/>
      <c r="S1044" s="49"/>
      <c r="T1044" s="49"/>
      <c r="U1044" s="49"/>
      <c r="V1044" s="49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</row>
    <row r="1045" spans="3:134">
      <c r="C1045"/>
      <c r="D1045"/>
      <c r="E1045"/>
      <c r="F1045"/>
      <c r="G1045" s="28"/>
      <c r="H1045" s="49"/>
      <c r="I1045" s="49"/>
      <c r="J1045" s="49"/>
      <c r="K1045" s="49"/>
      <c r="L1045" s="49"/>
      <c r="M1045" s="49"/>
      <c r="N1045" s="49"/>
      <c r="O1045" s="49"/>
      <c r="P1045" s="49"/>
      <c r="Q1045" s="49"/>
      <c r="R1045" s="49"/>
      <c r="S1045" s="49"/>
      <c r="T1045" s="49"/>
      <c r="U1045" s="49"/>
      <c r="V1045" s="49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</row>
    <row r="1046" spans="3:134">
      <c r="C1046"/>
      <c r="D1046"/>
      <c r="E1046"/>
      <c r="F1046"/>
      <c r="G1046" s="28"/>
      <c r="H1046" s="49"/>
      <c r="I1046" s="49"/>
      <c r="J1046" s="49"/>
      <c r="K1046" s="49"/>
      <c r="L1046" s="49"/>
      <c r="M1046" s="49"/>
      <c r="N1046" s="49"/>
      <c r="O1046" s="49"/>
      <c r="P1046" s="49"/>
      <c r="Q1046" s="49"/>
      <c r="R1046" s="49"/>
      <c r="S1046" s="49"/>
      <c r="T1046" s="49"/>
      <c r="U1046" s="49"/>
      <c r="V1046" s="49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</row>
    <row r="1047" spans="3:134">
      <c r="C1047"/>
      <c r="D1047"/>
      <c r="E1047"/>
      <c r="F1047"/>
      <c r="G1047" s="28"/>
      <c r="H1047" s="49"/>
      <c r="I1047" s="49"/>
      <c r="J1047" s="49"/>
      <c r="K1047" s="49"/>
      <c r="L1047" s="49"/>
      <c r="M1047" s="49"/>
      <c r="N1047" s="49"/>
      <c r="O1047" s="49"/>
      <c r="P1047" s="49"/>
      <c r="Q1047" s="49"/>
      <c r="R1047" s="49"/>
      <c r="S1047" s="49"/>
      <c r="T1047" s="49"/>
      <c r="U1047" s="49"/>
      <c r="V1047" s="49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</row>
    <row r="1048" spans="3:134">
      <c r="C1048"/>
      <c r="D1048"/>
      <c r="E1048"/>
      <c r="F1048"/>
      <c r="G1048" s="28"/>
      <c r="H1048" s="49"/>
      <c r="I1048" s="49"/>
      <c r="J1048" s="49"/>
      <c r="K1048" s="49"/>
      <c r="L1048" s="49"/>
      <c r="M1048" s="49"/>
      <c r="N1048" s="49"/>
      <c r="O1048" s="49"/>
      <c r="P1048" s="49"/>
      <c r="Q1048" s="49"/>
      <c r="R1048" s="49"/>
      <c r="S1048" s="49"/>
      <c r="T1048" s="49"/>
      <c r="U1048" s="49"/>
      <c r="V1048" s="49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</row>
    <row r="1049" spans="3:134">
      <c r="C1049"/>
      <c r="D1049"/>
      <c r="E1049"/>
      <c r="F1049"/>
      <c r="G1049" s="28"/>
      <c r="H1049" s="49"/>
      <c r="I1049" s="49"/>
      <c r="J1049" s="49"/>
      <c r="K1049" s="49"/>
      <c r="L1049" s="49"/>
      <c r="M1049" s="49"/>
      <c r="N1049" s="49"/>
      <c r="O1049" s="49"/>
      <c r="P1049" s="49"/>
      <c r="Q1049" s="49"/>
      <c r="R1049" s="49"/>
      <c r="S1049" s="49"/>
      <c r="T1049" s="49"/>
      <c r="U1049" s="49"/>
      <c r="V1049" s="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</row>
    <row r="1050" spans="3:134">
      <c r="C1050"/>
      <c r="D1050"/>
      <c r="E1050"/>
      <c r="F1050"/>
      <c r="G1050" s="28"/>
      <c r="H1050" s="49"/>
      <c r="I1050" s="49"/>
      <c r="J1050" s="49"/>
      <c r="K1050" s="49"/>
      <c r="L1050" s="49"/>
      <c r="M1050" s="49"/>
      <c r="N1050" s="49"/>
      <c r="O1050" s="49"/>
      <c r="P1050" s="49"/>
      <c r="Q1050" s="49"/>
      <c r="R1050" s="49"/>
      <c r="S1050" s="49"/>
      <c r="T1050" s="49"/>
      <c r="U1050" s="49"/>
      <c r="V1050" s="49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</row>
    <row r="1051" spans="3:134">
      <c r="C1051"/>
      <c r="D1051"/>
      <c r="E1051"/>
      <c r="F1051"/>
      <c r="G1051" s="28"/>
      <c r="H1051" s="49"/>
      <c r="I1051" s="49"/>
      <c r="J1051" s="49"/>
      <c r="K1051" s="49"/>
      <c r="L1051" s="49"/>
      <c r="M1051" s="49"/>
      <c r="N1051" s="49"/>
      <c r="O1051" s="49"/>
      <c r="P1051" s="49"/>
      <c r="Q1051" s="49"/>
      <c r="R1051" s="49"/>
      <c r="S1051" s="49"/>
      <c r="T1051" s="49"/>
      <c r="U1051" s="49"/>
      <c r="V1051" s="49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</row>
    <row r="1052" spans="3:134">
      <c r="C1052"/>
      <c r="D1052"/>
      <c r="E1052"/>
      <c r="F1052"/>
      <c r="G1052" s="28"/>
      <c r="H1052" s="49"/>
      <c r="I1052" s="49"/>
      <c r="J1052" s="49"/>
      <c r="K1052" s="49"/>
      <c r="L1052" s="49"/>
      <c r="M1052" s="49"/>
      <c r="N1052" s="49"/>
      <c r="O1052" s="49"/>
      <c r="P1052" s="49"/>
      <c r="Q1052" s="49"/>
      <c r="R1052" s="49"/>
      <c r="S1052" s="49"/>
      <c r="T1052" s="49"/>
      <c r="U1052" s="49"/>
      <c r="V1052" s="49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</row>
    <row r="1053" spans="3:134">
      <c r="C1053"/>
      <c r="D1053"/>
      <c r="E1053"/>
      <c r="F1053"/>
      <c r="G1053" s="28"/>
      <c r="H1053" s="49"/>
      <c r="I1053" s="49"/>
      <c r="J1053" s="49"/>
      <c r="K1053" s="49"/>
      <c r="L1053" s="49"/>
      <c r="M1053" s="49"/>
      <c r="N1053" s="49"/>
      <c r="O1053" s="49"/>
      <c r="P1053" s="49"/>
      <c r="Q1053" s="49"/>
      <c r="R1053" s="49"/>
      <c r="S1053" s="49"/>
      <c r="T1053" s="49"/>
      <c r="U1053" s="49"/>
      <c r="V1053" s="49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</row>
    <row r="1054" spans="3:134">
      <c r="C1054"/>
      <c r="D1054"/>
      <c r="E1054"/>
      <c r="F1054"/>
      <c r="G1054" s="28"/>
      <c r="H1054" s="49"/>
      <c r="I1054" s="49"/>
      <c r="J1054" s="49"/>
      <c r="K1054" s="49"/>
      <c r="L1054" s="49"/>
      <c r="M1054" s="49"/>
      <c r="N1054" s="49"/>
      <c r="O1054" s="49"/>
      <c r="P1054" s="49"/>
      <c r="Q1054" s="49"/>
      <c r="R1054" s="49"/>
      <c r="S1054" s="49"/>
      <c r="T1054" s="49"/>
      <c r="U1054" s="49"/>
      <c r="V1054" s="49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</row>
    <row r="1055" spans="3:134">
      <c r="C1055"/>
      <c r="D1055"/>
      <c r="E1055"/>
      <c r="F1055"/>
      <c r="G1055" s="28"/>
      <c r="H1055" s="49"/>
      <c r="I1055" s="49"/>
      <c r="J1055" s="49"/>
      <c r="K1055" s="49"/>
      <c r="L1055" s="49"/>
      <c r="M1055" s="49"/>
      <c r="N1055" s="49"/>
      <c r="O1055" s="49"/>
      <c r="P1055" s="49"/>
      <c r="Q1055" s="49"/>
      <c r="R1055" s="49"/>
      <c r="S1055" s="49"/>
      <c r="T1055" s="49"/>
      <c r="U1055" s="49"/>
      <c r="V1055" s="49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</row>
    <row r="1056" spans="3:134">
      <c r="C1056"/>
      <c r="D1056"/>
      <c r="E1056"/>
      <c r="F1056"/>
      <c r="G1056" s="28"/>
      <c r="H1056" s="49"/>
      <c r="I1056" s="49"/>
      <c r="J1056" s="49"/>
      <c r="K1056" s="49"/>
      <c r="L1056" s="49"/>
      <c r="M1056" s="49"/>
      <c r="N1056" s="49"/>
      <c r="O1056" s="49"/>
      <c r="P1056" s="49"/>
      <c r="Q1056" s="49"/>
      <c r="R1056" s="49"/>
      <c r="S1056" s="49"/>
      <c r="T1056" s="49"/>
      <c r="U1056" s="49"/>
      <c r="V1056" s="49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</row>
    <row r="1057" spans="3:134">
      <c r="C1057"/>
      <c r="D1057"/>
      <c r="E1057"/>
      <c r="F1057"/>
      <c r="G1057" s="28"/>
      <c r="H1057" s="49"/>
      <c r="I1057" s="49"/>
      <c r="J1057" s="49"/>
      <c r="K1057" s="49"/>
      <c r="L1057" s="49"/>
      <c r="M1057" s="49"/>
      <c r="N1057" s="49"/>
      <c r="O1057" s="49"/>
      <c r="P1057" s="49"/>
      <c r="Q1057" s="49"/>
      <c r="R1057" s="49"/>
      <c r="S1057" s="49"/>
      <c r="T1057" s="49"/>
      <c r="U1057" s="49"/>
      <c r="V1057" s="49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</row>
    <row r="1058" spans="3:134">
      <c r="C1058"/>
      <c r="D1058"/>
      <c r="E1058"/>
      <c r="F1058"/>
      <c r="G1058" s="28"/>
      <c r="H1058" s="49"/>
      <c r="I1058" s="49"/>
      <c r="J1058" s="49"/>
      <c r="K1058" s="49"/>
      <c r="L1058" s="49"/>
      <c r="M1058" s="49"/>
      <c r="N1058" s="49"/>
      <c r="O1058" s="49"/>
      <c r="P1058" s="49"/>
      <c r="Q1058" s="49"/>
      <c r="R1058" s="49"/>
      <c r="S1058" s="49"/>
      <c r="T1058" s="49"/>
      <c r="U1058" s="49"/>
      <c r="V1058" s="49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</row>
    <row r="1059" spans="3:134">
      <c r="C1059"/>
      <c r="D1059"/>
      <c r="E1059"/>
      <c r="F1059"/>
      <c r="G1059" s="28"/>
      <c r="H1059" s="49"/>
      <c r="I1059" s="49"/>
      <c r="J1059" s="49"/>
      <c r="K1059" s="49"/>
      <c r="L1059" s="49"/>
      <c r="M1059" s="49"/>
      <c r="N1059" s="49"/>
      <c r="O1059" s="49"/>
      <c r="P1059" s="49"/>
      <c r="Q1059" s="49"/>
      <c r="R1059" s="49"/>
      <c r="S1059" s="49"/>
      <c r="T1059" s="49"/>
      <c r="U1059" s="49"/>
      <c r="V1059" s="4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</row>
    <row r="1060" spans="3:134">
      <c r="C1060"/>
      <c r="D1060"/>
      <c r="E1060"/>
      <c r="F1060"/>
      <c r="G1060" s="28"/>
      <c r="H1060" s="49"/>
      <c r="I1060" s="49"/>
      <c r="J1060" s="49"/>
      <c r="K1060" s="49"/>
      <c r="L1060" s="49"/>
      <c r="M1060" s="49"/>
      <c r="N1060" s="49"/>
      <c r="O1060" s="49"/>
      <c r="P1060" s="49"/>
      <c r="Q1060" s="49"/>
      <c r="R1060" s="49"/>
      <c r="S1060" s="49"/>
      <c r="T1060" s="49"/>
      <c r="U1060" s="49"/>
      <c r="V1060" s="49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</row>
    <row r="1061" spans="3:134">
      <c r="C1061"/>
      <c r="D1061"/>
      <c r="E1061"/>
      <c r="F1061"/>
      <c r="G1061" s="28"/>
      <c r="H1061" s="49"/>
      <c r="I1061" s="49"/>
      <c r="J1061" s="49"/>
      <c r="K1061" s="49"/>
      <c r="L1061" s="49"/>
      <c r="M1061" s="49"/>
      <c r="N1061" s="49"/>
      <c r="O1061" s="49"/>
      <c r="P1061" s="49"/>
      <c r="Q1061" s="49"/>
      <c r="R1061" s="49"/>
      <c r="S1061" s="49"/>
      <c r="T1061" s="49"/>
      <c r="U1061" s="49"/>
      <c r="V1061" s="49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</row>
    <row r="1062" spans="3:134">
      <c r="C1062"/>
      <c r="D1062"/>
      <c r="E1062"/>
      <c r="F1062"/>
      <c r="G1062" s="28"/>
      <c r="H1062" s="49"/>
      <c r="I1062" s="49"/>
      <c r="J1062" s="49"/>
      <c r="K1062" s="49"/>
      <c r="L1062" s="49"/>
      <c r="M1062" s="49"/>
      <c r="N1062" s="49"/>
      <c r="O1062" s="49"/>
      <c r="P1062" s="49"/>
      <c r="Q1062" s="49"/>
      <c r="R1062" s="49"/>
      <c r="S1062" s="49"/>
      <c r="T1062" s="49"/>
      <c r="U1062" s="49"/>
      <c r="V1062" s="49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</row>
    <row r="1063" spans="3:134">
      <c r="C1063"/>
      <c r="D1063"/>
      <c r="E1063"/>
      <c r="F1063"/>
      <c r="G1063" s="28"/>
      <c r="H1063" s="49"/>
      <c r="I1063" s="49"/>
      <c r="J1063" s="49"/>
      <c r="K1063" s="49"/>
      <c r="L1063" s="49"/>
      <c r="M1063" s="49"/>
      <c r="N1063" s="49"/>
      <c r="O1063" s="49"/>
      <c r="P1063" s="49"/>
      <c r="Q1063" s="49"/>
      <c r="R1063" s="49"/>
      <c r="S1063" s="49"/>
      <c r="T1063" s="49"/>
      <c r="U1063" s="49"/>
      <c r="V1063" s="49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</row>
    <row r="1064" spans="3:134">
      <c r="C1064"/>
      <c r="D1064"/>
      <c r="E1064"/>
      <c r="F1064"/>
      <c r="G1064" s="28"/>
      <c r="H1064" s="49"/>
      <c r="I1064" s="49"/>
      <c r="J1064" s="49"/>
      <c r="K1064" s="49"/>
      <c r="L1064" s="49"/>
      <c r="M1064" s="49"/>
      <c r="N1064" s="49"/>
      <c r="O1064" s="49"/>
      <c r="P1064" s="49"/>
      <c r="Q1064" s="49"/>
      <c r="R1064" s="49"/>
      <c r="S1064" s="49"/>
      <c r="T1064" s="49"/>
      <c r="U1064" s="49"/>
      <c r="V1064" s="49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</row>
    <row r="1065" spans="3:134">
      <c r="C1065"/>
      <c r="D1065"/>
      <c r="E1065"/>
      <c r="F1065"/>
      <c r="G1065" s="28"/>
      <c r="H1065" s="49"/>
      <c r="I1065" s="49"/>
      <c r="J1065" s="49"/>
      <c r="K1065" s="49"/>
      <c r="L1065" s="49"/>
      <c r="M1065" s="49"/>
      <c r="N1065" s="49"/>
      <c r="O1065" s="49"/>
      <c r="P1065" s="49"/>
      <c r="Q1065" s="49"/>
      <c r="R1065" s="49"/>
      <c r="S1065" s="49"/>
      <c r="T1065" s="49"/>
      <c r="U1065" s="49"/>
      <c r="V1065" s="49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</row>
    <row r="1066" spans="3:134">
      <c r="C1066"/>
      <c r="D1066"/>
      <c r="E1066"/>
      <c r="F1066"/>
      <c r="G1066" s="28"/>
      <c r="H1066" s="49"/>
      <c r="I1066" s="49"/>
      <c r="J1066" s="49"/>
      <c r="K1066" s="49"/>
      <c r="L1066" s="49"/>
      <c r="M1066" s="49"/>
      <c r="N1066" s="49"/>
      <c r="O1066" s="49"/>
      <c r="P1066" s="49"/>
      <c r="Q1066" s="49"/>
      <c r="R1066" s="49"/>
      <c r="S1066" s="49"/>
      <c r="T1066" s="49"/>
      <c r="U1066" s="49"/>
      <c r="V1066" s="49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</row>
    <row r="1067" spans="3:134">
      <c r="C1067"/>
      <c r="D1067"/>
      <c r="E1067"/>
      <c r="F1067"/>
      <c r="G1067" s="28"/>
      <c r="H1067" s="49"/>
      <c r="I1067" s="49"/>
      <c r="J1067" s="49"/>
      <c r="K1067" s="49"/>
      <c r="L1067" s="49"/>
      <c r="M1067" s="49"/>
      <c r="N1067" s="49"/>
      <c r="O1067" s="49"/>
      <c r="P1067" s="49"/>
      <c r="Q1067" s="49"/>
      <c r="R1067" s="49"/>
      <c r="S1067" s="49"/>
      <c r="T1067" s="49"/>
      <c r="U1067" s="49"/>
      <c r="V1067" s="49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</row>
    <row r="1068" spans="3:134">
      <c r="C1068"/>
      <c r="D1068"/>
      <c r="E1068"/>
      <c r="F1068"/>
      <c r="G1068" s="28"/>
      <c r="H1068" s="49"/>
      <c r="I1068" s="49"/>
      <c r="J1068" s="49"/>
      <c r="K1068" s="49"/>
      <c r="L1068" s="49"/>
      <c r="M1068" s="49"/>
      <c r="N1068" s="49"/>
      <c r="O1068" s="49"/>
      <c r="P1068" s="49"/>
      <c r="Q1068" s="49"/>
      <c r="R1068" s="49"/>
      <c r="S1068" s="49"/>
      <c r="T1068" s="49"/>
      <c r="U1068" s="49"/>
      <c r="V1068" s="49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</row>
    <row r="1069" spans="3:134">
      <c r="C1069"/>
      <c r="D1069"/>
      <c r="E1069"/>
      <c r="F1069"/>
      <c r="G1069" s="28"/>
      <c r="H1069" s="49"/>
      <c r="I1069" s="49"/>
      <c r="J1069" s="49"/>
      <c r="K1069" s="49"/>
      <c r="L1069" s="49"/>
      <c r="M1069" s="49"/>
      <c r="N1069" s="49"/>
      <c r="O1069" s="49"/>
      <c r="P1069" s="49"/>
      <c r="Q1069" s="49"/>
      <c r="R1069" s="49"/>
      <c r="S1069" s="49"/>
      <c r="T1069" s="49"/>
      <c r="U1069" s="49"/>
      <c r="V1069" s="4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</row>
    <row r="1070" spans="3:134">
      <c r="C1070"/>
      <c r="D1070"/>
      <c r="E1070"/>
      <c r="F1070"/>
      <c r="G1070" s="28"/>
      <c r="H1070" s="49"/>
      <c r="I1070" s="49"/>
      <c r="J1070" s="49"/>
      <c r="K1070" s="49"/>
      <c r="L1070" s="49"/>
      <c r="M1070" s="49"/>
      <c r="N1070" s="49"/>
      <c r="O1070" s="49"/>
      <c r="P1070" s="49"/>
      <c r="Q1070" s="49"/>
      <c r="R1070" s="49"/>
      <c r="S1070" s="49"/>
      <c r="T1070" s="49"/>
      <c r="U1070" s="49"/>
      <c r="V1070" s="49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</row>
    <row r="1071" spans="3:134">
      <c r="C1071"/>
      <c r="D1071"/>
      <c r="E1071"/>
      <c r="F1071"/>
      <c r="G1071" s="28"/>
      <c r="H1071" s="49"/>
      <c r="I1071" s="49"/>
      <c r="J1071" s="49"/>
      <c r="K1071" s="49"/>
      <c r="L1071" s="49"/>
      <c r="M1071" s="49"/>
      <c r="N1071" s="49"/>
      <c r="O1071" s="49"/>
      <c r="P1071" s="49"/>
      <c r="Q1071" s="49"/>
      <c r="R1071" s="49"/>
      <c r="S1071" s="49"/>
      <c r="T1071" s="49"/>
      <c r="U1071" s="49"/>
      <c r="V1071" s="49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</row>
    <row r="1072" spans="3:134">
      <c r="C1072"/>
      <c r="D1072"/>
      <c r="E1072"/>
      <c r="F1072"/>
      <c r="G1072" s="28"/>
      <c r="H1072" s="49"/>
      <c r="I1072" s="49"/>
      <c r="J1072" s="49"/>
      <c r="K1072" s="49"/>
      <c r="L1072" s="49"/>
      <c r="M1072" s="49"/>
      <c r="N1072" s="49"/>
      <c r="O1072" s="49"/>
      <c r="P1072" s="49"/>
      <c r="Q1072" s="49"/>
      <c r="R1072" s="49"/>
      <c r="S1072" s="49"/>
      <c r="T1072" s="49"/>
      <c r="U1072" s="49"/>
      <c r="V1072" s="49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</row>
    <row r="1073" spans="3:134">
      <c r="C1073"/>
      <c r="D1073"/>
      <c r="E1073"/>
      <c r="F1073"/>
      <c r="G1073" s="28"/>
      <c r="H1073" s="49"/>
      <c r="I1073" s="49"/>
      <c r="J1073" s="49"/>
      <c r="K1073" s="49"/>
      <c r="L1073" s="49"/>
      <c r="M1073" s="49"/>
      <c r="N1073" s="49"/>
      <c r="O1073" s="49"/>
      <c r="P1073" s="49"/>
      <c r="Q1073" s="49"/>
      <c r="R1073" s="49"/>
      <c r="S1073" s="49"/>
      <c r="T1073" s="49"/>
      <c r="U1073" s="49"/>
      <c r="V1073" s="49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</row>
    <row r="1074" spans="3:134">
      <c r="C1074"/>
      <c r="D1074"/>
      <c r="E1074"/>
      <c r="F1074"/>
      <c r="G1074" s="28"/>
      <c r="H1074" s="49"/>
      <c r="I1074" s="49"/>
      <c r="J1074" s="49"/>
      <c r="K1074" s="49"/>
      <c r="L1074" s="49"/>
      <c r="M1074" s="49"/>
      <c r="N1074" s="49"/>
      <c r="O1074" s="49"/>
      <c r="P1074" s="49"/>
      <c r="Q1074" s="49"/>
      <c r="R1074" s="49"/>
      <c r="S1074" s="49"/>
      <c r="T1074" s="49"/>
      <c r="U1074" s="49"/>
      <c r="V1074" s="49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</row>
    <row r="1075" spans="3:134">
      <c r="C1075"/>
      <c r="D1075"/>
      <c r="E1075"/>
      <c r="F1075"/>
      <c r="G1075" s="28"/>
      <c r="H1075" s="49"/>
      <c r="I1075" s="49"/>
      <c r="J1075" s="49"/>
      <c r="K1075" s="49"/>
      <c r="L1075" s="49"/>
      <c r="M1075" s="49"/>
      <c r="N1075" s="49"/>
      <c r="O1075" s="49"/>
      <c r="P1075" s="49"/>
      <c r="Q1075" s="49"/>
      <c r="R1075" s="49"/>
      <c r="S1075" s="49"/>
      <c r="T1075" s="49"/>
      <c r="U1075" s="49"/>
      <c r="V1075" s="49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</row>
    <row r="1076" spans="3:134">
      <c r="C1076"/>
      <c r="D1076"/>
      <c r="E1076"/>
      <c r="F1076"/>
      <c r="G1076" s="28"/>
      <c r="H1076" s="49"/>
      <c r="I1076" s="49"/>
      <c r="J1076" s="49"/>
      <c r="K1076" s="49"/>
      <c r="L1076" s="49"/>
      <c r="M1076" s="49"/>
      <c r="N1076" s="49"/>
      <c r="O1076" s="49"/>
      <c r="P1076" s="49"/>
      <c r="Q1076" s="49"/>
      <c r="R1076" s="49"/>
      <c r="S1076" s="49"/>
      <c r="T1076" s="49"/>
      <c r="U1076" s="49"/>
      <c r="V1076" s="49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</row>
    <row r="1077" spans="3:134">
      <c r="C1077"/>
      <c r="D1077"/>
      <c r="E1077"/>
      <c r="F1077"/>
      <c r="G1077" s="28"/>
      <c r="H1077" s="49"/>
      <c r="I1077" s="49"/>
      <c r="J1077" s="49"/>
      <c r="K1077" s="49"/>
      <c r="L1077" s="49"/>
      <c r="M1077" s="49"/>
      <c r="N1077" s="49"/>
      <c r="O1077" s="49"/>
      <c r="P1077" s="49"/>
      <c r="Q1077" s="49"/>
      <c r="R1077" s="49"/>
      <c r="S1077" s="49"/>
      <c r="T1077" s="49"/>
      <c r="U1077" s="49"/>
      <c r="V1077" s="49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</row>
    <row r="1078" spans="3:134">
      <c r="C1078"/>
      <c r="D1078"/>
      <c r="E1078"/>
      <c r="F1078"/>
      <c r="G1078" s="28"/>
      <c r="H1078" s="49"/>
      <c r="I1078" s="49"/>
      <c r="J1078" s="49"/>
      <c r="K1078" s="49"/>
      <c r="L1078" s="49"/>
      <c r="M1078" s="49"/>
      <c r="N1078" s="49"/>
      <c r="O1078" s="49"/>
      <c r="P1078" s="49"/>
      <c r="Q1078" s="49"/>
      <c r="R1078" s="49"/>
      <c r="S1078" s="49"/>
      <c r="T1078" s="49"/>
      <c r="U1078" s="49"/>
      <c r="V1078" s="49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</row>
    <row r="1079" spans="3:134">
      <c r="C1079"/>
      <c r="D1079"/>
      <c r="E1079"/>
      <c r="F1079"/>
      <c r="G1079" s="28"/>
      <c r="H1079" s="49"/>
      <c r="I1079" s="49"/>
      <c r="J1079" s="49"/>
      <c r="K1079" s="49"/>
      <c r="L1079" s="49"/>
      <c r="M1079" s="49"/>
      <c r="N1079" s="49"/>
      <c r="O1079" s="49"/>
      <c r="P1079" s="49"/>
      <c r="Q1079" s="49"/>
      <c r="R1079" s="49"/>
      <c r="S1079" s="49"/>
      <c r="T1079" s="49"/>
      <c r="U1079" s="49"/>
      <c r="V1079" s="4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</row>
    <row r="1080" spans="3:134">
      <c r="C1080"/>
      <c r="D1080"/>
      <c r="E1080"/>
      <c r="F1080"/>
      <c r="G1080" s="28"/>
      <c r="H1080" s="49"/>
      <c r="I1080" s="49"/>
      <c r="J1080" s="49"/>
      <c r="K1080" s="49"/>
      <c r="L1080" s="49"/>
      <c r="M1080" s="49"/>
      <c r="N1080" s="49"/>
      <c r="O1080" s="49"/>
      <c r="P1080" s="49"/>
      <c r="Q1080" s="49"/>
      <c r="R1080" s="49"/>
      <c r="S1080" s="49"/>
      <c r="T1080" s="49"/>
      <c r="U1080" s="49"/>
      <c r="V1080" s="49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</row>
    <row r="1081" spans="3:134">
      <c r="C1081"/>
      <c r="D1081"/>
      <c r="E1081"/>
      <c r="F1081"/>
      <c r="G1081" s="28"/>
      <c r="H1081" s="49"/>
      <c r="I1081" s="49"/>
      <c r="J1081" s="49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  <c r="V1081" s="49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</row>
    <row r="1082" spans="3:134">
      <c r="C1082"/>
      <c r="D1082"/>
      <c r="E1082"/>
      <c r="F1082"/>
      <c r="G1082" s="28"/>
      <c r="H1082" s="49"/>
      <c r="I1082" s="49"/>
      <c r="J1082" s="49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  <c r="V1082" s="49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</row>
    <row r="1083" spans="3:134">
      <c r="C1083"/>
      <c r="D1083"/>
      <c r="E1083"/>
      <c r="F1083"/>
      <c r="G1083" s="28"/>
      <c r="H1083" s="49"/>
      <c r="I1083" s="49"/>
      <c r="J1083" s="49"/>
      <c r="K1083" s="49"/>
      <c r="L1083" s="49"/>
      <c r="M1083" s="49"/>
      <c r="N1083" s="49"/>
      <c r="O1083" s="49"/>
      <c r="P1083" s="49"/>
      <c r="Q1083" s="49"/>
      <c r="R1083" s="49"/>
      <c r="S1083" s="49"/>
      <c r="T1083" s="49"/>
      <c r="U1083" s="49"/>
      <c r="V1083" s="49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</row>
    <row r="1084" spans="3:134">
      <c r="C1084"/>
      <c r="D1084"/>
      <c r="E1084"/>
      <c r="F1084"/>
      <c r="G1084" s="28"/>
      <c r="H1084" s="49"/>
      <c r="I1084" s="49"/>
      <c r="J1084" s="49"/>
      <c r="K1084" s="49"/>
      <c r="L1084" s="49"/>
      <c r="M1084" s="49"/>
      <c r="N1084" s="49"/>
      <c r="O1084" s="49"/>
      <c r="P1084" s="49"/>
      <c r="Q1084" s="49"/>
      <c r="R1084" s="49"/>
      <c r="S1084" s="49"/>
      <c r="T1084" s="49"/>
      <c r="U1084" s="49"/>
      <c r="V1084" s="49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</row>
    <row r="1085" spans="3:134">
      <c r="C1085"/>
      <c r="D1085"/>
      <c r="E1085"/>
      <c r="F1085"/>
      <c r="G1085" s="28"/>
      <c r="H1085" s="49"/>
      <c r="I1085" s="49"/>
      <c r="J1085" s="49"/>
      <c r="K1085" s="49"/>
      <c r="L1085" s="49"/>
      <c r="M1085" s="49"/>
      <c r="N1085" s="49"/>
      <c r="O1085" s="49"/>
      <c r="P1085" s="49"/>
      <c r="Q1085" s="49"/>
      <c r="R1085" s="49"/>
      <c r="S1085" s="49"/>
      <c r="T1085" s="49"/>
      <c r="U1085" s="49"/>
      <c r="V1085" s="49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</row>
    <row r="1086" spans="3:134">
      <c r="C1086"/>
      <c r="D1086"/>
      <c r="E1086"/>
      <c r="F1086"/>
      <c r="G1086" s="28"/>
      <c r="H1086" s="49"/>
      <c r="I1086" s="49"/>
      <c r="J1086" s="49"/>
      <c r="K1086" s="49"/>
      <c r="L1086" s="49"/>
      <c r="M1086" s="49"/>
      <c r="N1086" s="49"/>
      <c r="O1086" s="49"/>
      <c r="P1086" s="49"/>
      <c r="Q1086" s="49"/>
      <c r="R1086" s="49"/>
      <c r="S1086" s="49"/>
      <c r="T1086" s="49"/>
      <c r="U1086" s="49"/>
      <c r="V1086" s="49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</row>
    <row r="1087" spans="3:134">
      <c r="C1087"/>
      <c r="D1087"/>
      <c r="E1087"/>
      <c r="F1087"/>
      <c r="G1087" s="28"/>
      <c r="H1087" s="49"/>
      <c r="I1087" s="49"/>
      <c r="J1087" s="49"/>
      <c r="K1087" s="49"/>
      <c r="L1087" s="49"/>
      <c r="M1087" s="49"/>
      <c r="N1087" s="49"/>
      <c r="O1087" s="49"/>
      <c r="P1087" s="49"/>
      <c r="Q1087" s="49"/>
      <c r="R1087" s="49"/>
      <c r="S1087" s="49"/>
      <c r="T1087" s="49"/>
      <c r="U1087" s="49"/>
      <c r="V1087" s="49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</row>
    <row r="1088" spans="3:134">
      <c r="C1088"/>
      <c r="D1088"/>
      <c r="E1088"/>
      <c r="F1088"/>
      <c r="G1088" s="28"/>
      <c r="H1088" s="49"/>
      <c r="I1088" s="49"/>
      <c r="J1088" s="49"/>
      <c r="K1088" s="49"/>
      <c r="L1088" s="49"/>
      <c r="M1088" s="49"/>
      <c r="N1088" s="49"/>
      <c r="O1088" s="49"/>
      <c r="P1088" s="49"/>
      <c r="Q1088" s="49"/>
      <c r="R1088" s="49"/>
      <c r="S1088" s="49"/>
      <c r="T1088" s="49"/>
      <c r="U1088" s="49"/>
      <c r="V1088" s="49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</row>
    <row r="1089" spans="3:134">
      <c r="C1089"/>
      <c r="D1089"/>
      <c r="E1089"/>
      <c r="F1089"/>
      <c r="G1089" s="28"/>
      <c r="H1089" s="49"/>
      <c r="I1089" s="49"/>
      <c r="J1089" s="49"/>
      <c r="K1089" s="49"/>
      <c r="L1089" s="49"/>
      <c r="M1089" s="49"/>
      <c r="N1089" s="49"/>
      <c r="O1089" s="49"/>
      <c r="P1089" s="49"/>
      <c r="Q1089" s="49"/>
      <c r="R1089" s="49"/>
      <c r="S1089" s="49"/>
      <c r="T1089" s="49"/>
      <c r="U1089" s="49"/>
      <c r="V1089" s="4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</row>
    <row r="1090" spans="3:134">
      <c r="C1090"/>
      <c r="D1090"/>
      <c r="E1090"/>
      <c r="F1090"/>
      <c r="G1090" s="28"/>
      <c r="H1090" s="49"/>
      <c r="I1090" s="49"/>
      <c r="J1090" s="49"/>
      <c r="K1090" s="49"/>
      <c r="L1090" s="49"/>
      <c r="M1090" s="49"/>
      <c r="N1090" s="49"/>
      <c r="O1090" s="49"/>
      <c r="P1090" s="49"/>
      <c r="Q1090" s="49"/>
      <c r="R1090" s="49"/>
      <c r="S1090" s="49"/>
      <c r="T1090" s="49"/>
      <c r="U1090" s="49"/>
      <c r="V1090" s="49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</row>
    <row r="1091" spans="3:134">
      <c r="C1091"/>
      <c r="D1091"/>
      <c r="E1091"/>
      <c r="F1091"/>
      <c r="G1091" s="28"/>
      <c r="H1091" s="49"/>
      <c r="I1091" s="49"/>
      <c r="J1091" s="49"/>
      <c r="K1091" s="49"/>
      <c r="L1091" s="49"/>
      <c r="M1091" s="49"/>
      <c r="N1091" s="49"/>
      <c r="O1091" s="49"/>
      <c r="P1091" s="49"/>
      <c r="Q1091" s="49"/>
      <c r="R1091" s="49"/>
      <c r="S1091" s="49"/>
      <c r="T1091" s="49"/>
      <c r="U1091" s="49"/>
      <c r="V1091" s="49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</row>
    <row r="1092" spans="3:134">
      <c r="C1092"/>
      <c r="D1092"/>
      <c r="E1092"/>
      <c r="F1092"/>
      <c r="G1092" s="28"/>
      <c r="H1092" s="49"/>
      <c r="I1092" s="49"/>
      <c r="J1092" s="49"/>
      <c r="K1092" s="49"/>
      <c r="L1092" s="49"/>
      <c r="M1092" s="49"/>
      <c r="N1092" s="49"/>
      <c r="O1092" s="49"/>
      <c r="P1092" s="49"/>
      <c r="Q1092" s="49"/>
      <c r="R1092" s="49"/>
      <c r="S1092" s="49"/>
      <c r="T1092" s="49"/>
      <c r="U1092" s="49"/>
      <c r="V1092" s="49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</row>
    <row r="1093" spans="3:134">
      <c r="C1093"/>
      <c r="D1093"/>
      <c r="E1093"/>
      <c r="F1093"/>
      <c r="G1093" s="28"/>
      <c r="H1093" s="49"/>
      <c r="I1093" s="49"/>
      <c r="J1093" s="49"/>
      <c r="K1093" s="49"/>
      <c r="L1093" s="49"/>
      <c r="M1093" s="49"/>
      <c r="N1093" s="49"/>
      <c r="O1093" s="49"/>
      <c r="P1093" s="49"/>
      <c r="Q1093" s="49"/>
      <c r="R1093" s="49"/>
      <c r="S1093" s="49"/>
      <c r="T1093" s="49"/>
      <c r="U1093" s="49"/>
      <c r="V1093" s="49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</row>
    <row r="1094" spans="3:134">
      <c r="C1094"/>
      <c r="D1094"/>
      <c r="E1094"/>
      <c r="F1094"/>
      <c r="G1094" s="28"/>
      <c r="H1094" s="49"/>
      <c r="I1094" s="49"/>
      <c r="J1094" s="49"/>
      <c r="K1094" s="49"/>
      <c r="L1094" s="49"/>
      <c r="M1094" s="49"/>
      <c r="N1094" s="49"/>
      <c r="O1094" s="49"/>
      <c r="P1094" s="49"/>
      <c r="Q1094" s="49"/>
      <c r="R1094" s="49"/>
      <c r="S1094" s="49"/>
      <c r="T1094" s="49"/>
      <c r="U1094" s="49"/>
      <c r="V1094" s="49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</row>
    <row r="1095" spans="3:134">
      <c r="C1095"/>
      <c r="D1095"/>
      <c r="E1095"/>
      <c r="F1095"/>
      <c r="G1095" s="28"/>
      <c r="H1095" s="49"/>
      <c r="I1095" s="49"/>
      <c r="J1095" s="49"/>
      <c r="K1095" s="49"/>
      <c r="L1095" s="49"/>
      <c r="M1095" s="49"/>
      <c r="N1095" s="49"/>
      <c r="O1095" s="49"/>
      <c r="P1095" s="49"/>
      <c r="Q1095" s="49"/>
      <c r="R1095" s="49"/>
      <c r="S1095" s="49"/>
      <c r="T1095" s="49"/>
      <c r="U1095" s="49"/>
      <c r="V1095" s="49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</row>
    <row r="1096" spans="3:134">
      <c r="C1096"/>
      <c r="D1096"/>
      <c r="E1096"/>
      <c r="F1096"/>
      <c r="G1096" s="28"/>
      <c r="H1096" s="49"/>
      <c r="I1096" s="49"/>
      <c r="J1096" s="49"/>
      <c r="K1096" s="49"/>
      <c r="L1096" s="49"/>
      <c r="M1096" s="49"/>
      <c r="N1096" s="49"/>
      <c r="O1096" s="49"/>
      <c r="P1096" s="49"/>
      <c r="Q1096" s="49"/>
      <c r="R1096" s="49"/>
      <c r="S1096" s="49"/>
      <c r="T1096" s="49"/>
      <c r="U1096" s="49"/>
      <c r="V1096" s="49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</row>
    <row r="1097" spans="3:134">
      <c r="C1097"/>
      <c r="D1097"/>
      <c r="E1097"/>
      <c r="F1097"/>
      <c r="G1097" s="28"/>
      <c r="H1097" s="49"/>
      <c r="I1097" s="49"/>
      <c r="J1097" s="49"/>
      <c r="K1097" s="49"/>
      <c r="L1097" s="49"/>
      <c r="M1097" s="49"/>
      <c r="N1097" s="49"/>
      <c r="O1097" s="49"/>
      <c r="P1097" s="49"/>
      <c r="Q1097" s="49"/>
      <c r="R1097" s="49"/>
      <c r="S1097" s="49"/>
      <c r="T1097" s="49"/>
      <c r="U1097" s="49"/>
      <c r="V1097" s="49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</row>
    <row r="1098" spans="3:134">
      <c r="C1098"/>
      <c r="D1098"/>
      <c r="E1098"/>
      <c r="F1098"/>
      <c r="G1098" s="28"/>
      <c r="H1098" s="49"/>
      <c r="I1098" s="49"/>
      <c r="J1098" s="49"/>
      <c r="K1098" s="49"/>
      <c r="L1098" s="49"/>
      <c r="M1098" s="49"/>
      <c r="N1098" s="49"/>
      <c r="O1098" s="49"/>
      <c r="P1098" s="49"/>
      <c r="Q1098" s="49"/>
      <c r="R1098" s="49"/>
      <c r="S1098" s="49"/>
      <c r="T1098" s="49"/>
      <c r="U1098" s="49"/>
      <c r="V1098" s="49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</row>
    <row r="1099" spans="3:134">
      <c r="C1099"/>
      <c r="D1099"/>
      <c r="E1099"/>
      <c r="F1099"/>
      <c r="G1099" s="28"/>
      <c r="H1099" s="49"/>
      <c r="I1099" s="49"/>
      <c r="J1099" s="49"/>
      <c r="K1099" s="49"/>
      <c r="L1099" s="49"/>
      <c r="M1099" s="49"/>
      <c r="N1099" s="49"/>
      <c r="O1099" s="49"/>
      <c r="P1099" s="49"/>
      <c r="Q1099" s="49"/>
      <c r="R1099" s="49"/>
      <c r="S1099" s="49"/>
      <c r="T1099" s="49"/>
      <c r="U1099" s="49"/>
      <c r="V1099" s="4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</row>
    <row r="1100" spans="3:134">
      <c r="C1100"/>
      <c r="D1100"/>
      <c r="E1100"/>
      <c r="F1100"/>
      <c r="G1100" s="28"/>
      <c r="H1100" s="49"/>
      <c r="I1100" s="49"/>
      <c r="J1100" s="49"/>
      <c r="K1100" s="49"/>
      <c r="L1100" s="49"/>
      <c r="M1100" s="49"/>
      <c r="N1100" s="49"/>
      <c r="O1100" s="49"/>
      <c r="P1100" s="49"/>
      <c r="Q1100" s="49"/>
      <c r="R1100" s="49"/>
      <c r="S1100" s="49"/>
      <c r="T1100" s="49"/>
      <c r="U1100" s="49"/>
      <c r="V1100" s="49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</row>
    <row r="1101" spans="3:134">
      <c r="C1101"/>
      <c r="D1101"/>
      <c r="E1101"/>
      <c r="F1101"/>
      <c r="G1101" s="28"/>
      <c r="H1101" s="49"/>
      <c r="I1101" s="49"/>
      <c r="J1101" s="49"/>
      <c r="K1101" s="49"/>
      <c r="L1101" s="49"/>
      <c r="M1101" s="49"/>
      <c r="N1101" s="49"/>
      <c r="O1101" s="49"/>
      <c r="P1101" s="49"/>
      <c r="Q1101" s="49"/>
      <c r="R1101" s="49"/>
      <c r="S1101" s="49"/>
      <c r="T1101" s="49"/>
      <c r="U1101" s="49"/>
      <c r="V1101" s="49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</row>
    <row r="1102" spans="3:134">
      <c r="C1102"/>
      <c r="D1102"/>
      <c r="E1102"/>
      <c r="F1102"/>
      <c r="G1102" s="28"/>
      <c r="H1102" s="49"/>
      <c r="I1102" s="49"/>
      <c r="J1102" s="49"/>
      <c r="K1102" s="49"/>
      <c r="L1102" s="49"/>
      <c r="M1102" s="49"/>
      <c r="N1102" s="49"/>
      <c r="O1102" s="49"/>
      <c r="P1102" s="49"/>
      <c r="Q1102" s="49"/>
      <c r="R1102" s="49"/>
      <c r="S1102" s="49"/>
      <c r="T1102" s="49"/>
      <c r="U1102" s="49"/>
      <c r="V1102" s="49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</row>
    <row r="1103" spans="3:134">
      <c r="C1103"/>
      <c r="D1103"/>
      <c r="E1103"/>
      <c r="F1103"/>
      <c r="G1103" s="28"/>
      <c r="H1103" s="49"/>
      <c r="I1103" s="49"/>
      <c r="J1103" s="49"/>
      <c r="K1103" s="49"/>
      <c r="L1103" s="49"/>
      <c r="M1103" s="49"/>
      <c r="N1103" s="49"/>
      <c r="O1103" s="49"/>
      <c r="P1103" s="49"/>
      <c r="Q1103" s="49"/>
      <c r="R1103" s="49"/>
      <c r="S1103" s="49"/>
      <c r="T1103" s="49"/>
      <c r="U1103" s="49"/>
      <c r="V1103" s="49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</row>
    <row r="1104" spans="3:134">
      <c r="C1104"/>
      <c r="D1104"/>
      <c r="E1104"/>
      <c r="F1104"/>
      <c r="G1104" s="28"/>
      <c r="H1104" s="49"/>
      <c r="I1104" s="49"/>
      <c r="J1104" s="49"/>
      <c r="K1104" s="49"/>
      <c r="L1104" s="49"/>
      <c r="M1104" s="49"/>
      <c r="N1104" s="49"/>
      <c r="O1104" s="49"/>
      <c r="P1104" s="49"/>
      <c r="Q1104" s="49"/>
      <c r="R1104" s="49"/>
      <c r="S1104" s="49"/>
      <c r="T1104" s="49"/>
      <c r="U1104" s="49"/>
      <c r="V1104" s="49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</row>
    <row r="1105" spans="3:134">
      <c r="C1105"/>
      <c r="D1105"/>
      <c r="E1105"/>
      <c r="F1105"/>
      <c r="G1105" s="28"/>
      <c r="H1105" s="49"/>
      <c r="I1105" s="49"/>
      <c r="J1105" s="49"/>
      <c r="K1105" s="49"/>
      <c r="L1105" s="49"/>
      <c r="M1105" s="49"/>
      <c r="N1105" s="49"/>
      <c r="O1105" s="49"/>
      <c r="P1105" s="49"/>
      <c r="Q1105" s="49"/>
      <c r="R1105" s="49"/>
      <c r="S1105" s="49"/>
      <c r="T1105" s="49"/>
      <c r="U1105" s="49"/>
      <c r="V1105" s="49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</row>
    <row r="1106" spans="3:134">
      <c r="C1106"/>
      <c r="D1106"/>
      <c r="E1106"/>
      <c r="F1106"/>
      <c r="G1106" s="28"/>
      <c r="H1106" s="49"/>
      <c r="I1106" s="49"/>
      <c r="J1106" s="49"/>
      <c r="K1106" s="49"/>
      <c r="L1106" s="49"/>
      <c r="M1106" s="49"/>
      <c r="N1106" s="49"/>
      <c r="O1106" s="49"/>
      <c r="P1106" s="49"/>
      <c r="Q1106" s="49"/>
      <c r="R1106" s="49"/>
      <c r="S1106" s="49"/>
      <c r="T1106" s="49"/>
      <c r="U1106" s="49"/>
      <c r="V1106" s="49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</row>
    <row r="1107" spans="3:134">
      <c r="C1107"/>
      <c r="D1107"/>
      <c r="E1107"/>
      <c r="F1107"/>
      <c r="G1107" s="28"/>
      <c r="H1107" s="49"/>
      <c r="I1107" s="49"/>
      <c r="J1107" s="49"/>
      <c r="K1107" s="49"/>
      <c r="L1107" s="49"/>
      <c r="M1107" s="49"/>
      <c r="N1107" s="49"/>
      <c r="O1107" s="49"/>
      <c r="P1107" s="49"/>
      <c r="Q1107" s="49"/>
      <c r="R1107" s="49"/>
      <c r="S1107" s="49"/>
      <c r="T1107" s="49"/>
      <c r="U1107" s="49"/>
      <c r="V1107" s="49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</row>
    <row r="1108" spans="3:134">
      <c r="C1108"/>
      <c r="D1108"/>
      <c r="E1108"/>
      <c r="F1108"/>
      <c r="G1108" s="28"/>
      <c r="H1108" s="49"/>
      <c r="I1108" s="49"/>
      <c r="J1108" s="49"/>
      <c r="K1108" s="49"/>
      <c r="L1108" s="49"/>
      <c r="M1108" s="49"/>
      <c r="N1108" s="49"/>
      <c r="O1108" s="49"/>
      <c r="P1108" s="49"/>
      <c r="Q1108" s="49"/>
      <c r="R1108" s="49"/>
      <c r="S1108" s="49"/>
      <c r="T1108" s="49"/>
      <c r="U1108" s="49"/>
      <c r="V1108" s="49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</row>
    <row r="1109" spans="3:134">
      <c r="C1109"/>
      <c r="D1109"/>
      <c r="E1109"/>
      <c r="F1109"/>
      <c r="G1109" s="28"/>
      <c r="H1109" s="49"/>
      <c r="I1109" s="49"/>
      <c r="J1109" s="49"/>
      <c r="K1109" s="49"/>
      <c r="L1109" s="49"/>
      <c r="M1109" s="49"/>
      <c r="N1109" s="49"/>
      <c r="O1109" s="49"/>
      <c r="P1109" s="49"/>
      <c r="Q1109" s="49"/>
      <c r="R1109" s="49"/>
      <c r="S1109" s="49"/>
      <c r="T1109" s="49"/>
      <c r="U1109" s="49"/>
      <c r="V1109" s="4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</row>
    <row r="1110" spans="3:134">
      <c r="C1110"/>
      <c r="D1110"/>
      <c r="E1110"/>
      <c r="F1110"/>
      <c r="G1110" s="28"/>
      <c r="H1110" s="49"/>
      <c r="I1110" s="49"/>
      <c r="J1110" s="49"/>
      <c r="K1110" s="49"/>
      <c r="L1110" s="49"/>
      <c r="M1110" s="49"/>
      <c r="N1110" s="49"/>
      <c r="O1110" s="49"/>
      <c r="P1110" s="49"/>
      <c r="Q1110" s="49"/>
      <c r="R1110" s="49"/>
      <c r="S1110" s="49"/>
      <c r="T1110" s="49"/>
      <c r="U1110" s="49"/>
      <c r="V1110" s="49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</row>
    <row r="1111" spans="3:134">
      <c r="C1111"/>
      <c r="D1111"/>
      <c r="E1111"/>
      <c r="F1111"/>
      <c r="G1111" s="28"/>
      <c r="H1111" s="49"/>
      <c r="I1111" s="49"/>
      <c r="J1111" s="49"/>
      <c r="K1111" s="49"/>
      <c r="L1111" s="49"/>
      <c r="M1111" s="49"/>
      <c r="N1111" s="49"/>
      <c r="O1111" s="49"/>
      <c r="P1111" s="49"/>
      <c r="Q1111" s="49"/>
      <c r="R1111" s="49"/>
      <c r="S1111" s="49"/>
      <c r="T1111" s="49"/>
      <c r="U1111" s="49"/>
      <c r="V1111" s="49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</row>
    <row r="1112" spans="3:134">
      <c r="C1112"/>
      <c r="D1112"/>
      <c r="E1112"/>
      <c r="F1112"/>
      <c r="G1112" s="28"/>
      <c r="H1112" s="49"/>
      <c r="I1112" s="49"/>
      <c r="J1112" s="49"/>
      <c r="K1112" s="49"/>
      <c r="L1112" s="49"/>
      <c r="M1112" s="49"/>
      <c r="N1112" s="49"/>
      <c r="O1112" s="49"/>
      <c r="P1112" s="49"/>
      <c r="Q1112" s="49"/>
      <c r="R1112" s="49"/>
      <c r="S1112" s="49"/>
      <c r="T1112" s="49"/>
      <c r="U1112" s="49"/>
      <c r="V1112" s="49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</row>
    <row r="1113" spans="3:134">
      <c r="C1113"/>
      <c r="D1113"/>
      <c r="E1113"/>
      <c r="F1113"/>
      <c r="G1113" s="28"/>
      <c r="H1113" s="49"/>
      <c r="I1113" s="49"/>
      <c r="J1113" s="49"/>
      <c r="K1113" s="49"/>
      <c r="L1113" s="49"/>
      <c r="M1113" s="49"/>
      <c r="N1113" s="49"/>
      <c r="O1113" s="49"/>
      <c r="P1113" s="49"/>
      <c r="Q1113" s="49"/>
      <c r="R1113" s="49"/>
      <c r="S1113" s="49"/>
      <c r="T1113" s="49"/>
      <c r="U1113" s="49"/>
      <c r="V1113" s="49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</row>
    <row r="1114" spans="3:134">
      <c r="C1114"/>
      <c r="D1114"/>
      <c r="E1114"/>
      <c r="F1114"/>
      <c r="G1114" s="28"/>
      <c r="H1114" s="49"/>
      <c r="I1114" s="49"/>
      <c r="J1114" s="49"/>
      <c r="K1114" s="49"/>
      <c r="L1114" s="49"/>
      <c r="M1114" s="49"/>
      <c r="N1114" s="49"/>
      <c r="O1114" s="49"/>
      <c r="P1114" s="49"/>
      <c r="Q1114" s="49"/>
      <c r="R1114" s="49"/>
      <c r="S1114" s="49"/>
      <c r="T1114" s="49"/>
      <c r="U1114" s="49"/>
      <c r="V1114" s="49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</row>
    <row r="1115" spans="3:134">
      <c r="C1115"/>
      <c r="D1115"/>
      <c r="E1115"/>
      <c r="F1115"/>
      <c r="G1115" s="28"/>
      <c r="H1115" s="49"/>
      <c r="I1115" s="49"/>
      <c r="J1115" s="49"/>
      <c r="K1115" s="49"/>
      <c r="L1115" s="49"/>
      <c r="M1115" s="49"/>
      <c r="N1115" s="49"/>
      <c r="O1115" s="49"/>
      <c r="P1115" s="49"/>
      <c r="Q1115" s="49"/>
      <c r="R1115" s="49"/>
      <c r="S1115" s="49"/>
      <c r="T1115" s="49"/>
      <c r="U1115" s="49"/>
      <c r="V1115" s="49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</row>
    <row r="1116" spans="3:134">
      <c r="C1116"/>
      <c r="D1116"/>
      <c r="E1116"/>
      <c r="F1116"/>
      <c r="G1116" s="28"/>
      <c r="H1116" s="49"/>
      <c r="I1116" s="49"/>
      <c r="J1116" s="49"/>
      <c r="K1116" s="49"/>
      <c r="L1116" s="49"/>
      <c r="M1116" s="49"/>
      <c r="N1116" s="49"/>
      <c r="O1116" s="49"/>
      <c r="P1116" s="49"/>
      <c r="Q1116" s="49"/>
      <c r="R1116" s="49"/>
      <c r="S1116" s="49"/>
      <c r="T1116" s="49"/>
      <c r="U1116" s="49"/>
      <c r="V1116" s="49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</row>
    <row r="1117" spans="3:134">
      <c r="C1117"/>
      <c r="D1117"/>
      <c r="E1117"/>
      <c r="F1117"/>
      <c r="G1117" s="28"/>
      <c r="H1117" s="49"/>
      <c r="I1117" s="49"/>
      <c r="J1117" s="49"/>
      <c r="K1117" s="49"/>
      <c r="L1117" s="49"/>
      <c r="M1117" s="49"/>
      <c r="N1117" s="49"/>
      <c r="O1117" s="49"/>
      <c r="P1117" s="49"/>
      <c r="Q1117" s="49"/>
      <c r="R1117" s="49"/>
      <c r="S1117" s="49"/>
      <c r="T1117" s="49"/>
      <c r="U1117" s="49"/>
      <c r="V1117" s="49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</row>
    <row r="1118" spans="3:134">
      <c r="C1118"/>
      <c r="D1118"/>
      <c r="E1118"/>
      <c r="F1118"/>
      <c r="G1118" s="28"/>
      <c r="H1118" s="49"/>
      <c r="I1118" s="49"/>
      <c r="J1118" s="49"/>
      <c r="K1118" s="49"/>
      <c r="L1118" s="49"/>
      <c r="M1118" s="49"/>
      <c r="N1118" s="49"/>
      <c r="O1118" s="49"/>
      <c r="P1118" s="49"/>
      <c r="Q1118" s="49"/>
      <c r="R1118" s="49"/>
      <c r="S1118" s="49"/>
      <c r="T1118" s="49"/>
      <c r="U1118" s="49"/>
      <c r="V1118" s="49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</row>
    <row r="1119" spans="3:134">
      <c r="C1119"/>
      <c r="D1119"/>
      <c r="E1119"/>
      <c r="F1119"/>
      <c r="G1119" s="28"/>
      <c r="H1119" s="49"/>
      <c r="I1119" s="49"/>
      <c r="J1119" s="49"/>
      <c r="K1119" s="49"/>
      <c r="L1119" s="49"/>
      <c r="M1119" s="49"/>
      <c r="N1119" s="49"/>
      <c r="O1119" s="49"/>
      <c r="P1119" s="49"/>
      <c r="Q1119" s="49"/>
      <c r="R1119" s="49"/>
      <c r="S1119" s="49"/>
      <c r="T1119" s="49"/>
      <c r="U1119" s="49"/>
      <c r="V1119" s="4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</row>
    <row r="1120" spans="3:134">
      <c r="C1120"/>
      <c r="D1120"/>
      <c r="E1120"/>
      <c r="F1120"/>
      <c r="G1120" s="28"/>
      <c r="H1120" s="49"/>
      <c r="I1120" s="49"/>
      <c r="J1120" s="49"/>
      <c r="K1120" s="49"/>
      <c r="L1120" s="49"/>
      <c r="M1120" s="49"/>
      <c r="N1120" s="49"/>
      <c r="O1120" s="49"/>
      <c r="P1120" s="49"/>
      <c r="Q1120" s="49"/>
      <c r="R1120" s="49"/>
      <c r="S1120" s="49"/>
      <c r="T1120" s="49"/>
      <c r="U1120" s="49"/>
      <c r="V1120" s="49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</row>
    <row r="1121" spans="3:134">
      <c r="C1121"/>
      <c r="D1121"/>
      <c r="E1121"/>
      <c r="F1121"/>
      <c r="G1121" s="28"/>
      <c r="H1121" s="49"/>
      <c r="I1121" s="49"/>
      <c r="J1121" s="49"/>
      <c r="K1121" s="49"/>
      <c r="L1121" s="49"/>
      <c r="M1121" s="49"/>
      <c r="N1121" s="49"/>
      <c r="O1121" s="49"/>
      <c r="P1121" s="49"/>
      <c r="Q1121" s="49"/>
      <c r="R1121" s="49"/>
      <c r="S1121" s="49"/>
      <c r="T1121" s="49"/>
      <c r="U1121" s="49"/>
      <c r="V1121" s="49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</row>
    <row r="1122" spans="3:134">
      <c r="C1122"/>
      <c r="D1122"/>
      <c r="E1122"/>
      <c r="F1122"/>
      <c r="G1122" s="28"/>
      <c r="H1122" s="49"/>
      <c r="I1122" s="49"/>
      <c r="J1122" s="49"/>
      <c r="K1122" s="49"/>
      <c r="L1122" s="49"/>
      <c r="M1122" s="49"/>
      <c r="N1122" s="49"/>
      <c r="O1122" s="49"/>
      <c r="P1122" s="49"/>
      <c r="Q1122" s="49"/>
      <c r="R1122" s="49"/>
      <c r="S1122" s="49"/>
      <c r="T1122" s="49"/>
      <c r="U1122" s="49"/>
      <c r="V1122" s="49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</row>
    <row r="1123" spans="3:134">
      <c r="C1123"/>
      <c r="D1123"/>
      <c r="E1123"/>
      <c r="F1123"/>
      <c r="G1123" s="28"/>
      <c r="H1123" s="49"/>
      <c r="I1123" s="49"/>
      <c r="J1123" s="49"/>
      <c r="K1123" s="49"/>
      <c r="L1123" s="49"/>
      <c r="M1123" s="49"/>
      <c r="N1123" s="49"/>
      <c r="O1123" s="49"/>
      <c r="P1123" s="49"/>
      <c r="Q1123" s="49"/>
      <c r="R1123" s="49"/>
      <c r="S1123" s="49"/>
      <c r="T1123" s="49"/>
      <c r="U1123" s="49"/>
      <c r="V1123" s="49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</row>
    <row r="1124" spans="3:134">
      <c r="C1124"/>
      <c r="D1124"/>
      <c r="E1124"/>
      <c r="F1124"/>
      <c r="G1124" s="28"/>
      <c r="H1124" s="49"/>
      <c r="I1124" s="49"/>
      <c r="J1124" s="49"/>
      <c r="K1124" s="49"/>
      <c r="L1124" s="49"/>
      <c r="M1124" s="49"/>
      <c r="N1124" s="49"/>
      <c r="O1124" s="49"/>
      <c r="P1124" s="49"/>
      <c r="Q1124" s="49"/>
      <c r="R1124" s="49"/>
      <c r="S1124" s="49"/>
      <c r="T1124" s="49"/>
      <c r="U1124" s="49"/>
      <c r="V1124" s="49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</row>
    <row r="1125" spans="3:134">
      <c r="C1125"/>
      <c r="D1125"/>
      <c r="E1125"/>
      <c r="F1125"/>
      <c r="G1125" s="28"/>
      <c r="H1125" s="49"/>
      <c r="I1125" s="49"/>
      <c r="J1125" s="49"/>
      <c r="K1125" s="49"/>
      <c r="L1125" s="49"/>
      <c r="M1125" s="49"/>
      <c r="N1125" s="49"/>
      <c r="O1125" s="49"/>
      <c r="P1125" s="49"/>
      <c r="Q1125" s="49"/>
      <c r="R1125" s="49"/>
      <c r="S1125" s="49"/>
      <c r="T1125" s="49"/>
      <c r="U1125" s="49"/>
      <c r="V1125" s="49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</row>
    <row r="1126" spans="3:134">
      <c r="C1126"/>
      <c r="D1126"/>
      <c r="E1126"/>
      <c r="F1126"/>
      <c r="G1126" s="28"/>
      <c r="H1126" s="49"/>
      <c r="I1126" s="49"/>
      <c r="J1126" s="49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  <c r="U1126" s="49"/>
      <c r="V1126" s="49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</row>
    <row r="1127" spans="3:134">
      <c r="C1127"/>
      <c r="D1127"/>
      <c r="E1127"/>
      <c r="F1127"/>
      <c r="G1127" s="28"/>
      <c r="H1127" s="49"/>
      <c r="I1127" s="49"/>
      <c r="J1127" s="49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  <c r="U1127" s="49"/>
      <c r="V1127" s="49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</row>
    <row r="1128" spans="3:134">
      <c r="C1128"/>
      <c r="D1128"/>
      <c r="E1128"/>
      <c r="F1128"/>
      <c r="G1128" s="28"/>
      <c r="H1128" s="49"/>
      <c r="I1128" s="49"/>
      <c r="J1128" s="49"/>
      <c r="K1128" s="49"/>
      <c r="L1128" s="49"/>
      <c r="M1128" s="49"/>
      <c r="N1128" s="49"/>
      <c r="O1128" s="49"/>
      <c r="P1128" s="49"/>
      <c r="Q1128" s="49"/>
      <c r="R1128" s="49"/>
      <c r="S1128" s="49"/>
      <c r="T1128" s="49"/>
      <c r="U1128" s="49"/>
      <c r="V1128" s="49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</row>
    <row r="1129" spans="3:134">
      <c r="C1129"/>
      <c r="D1129"/>
      <c r="E1129"/>
      <c r="F1129"/>
      <c r="G1129" s="28"/>
      <c r="H1129" s="49"/>
      <c r="I1129" s="49"/>
      <c r="J1129" s="49"/>
      <c r="K1129" s="49"/>
      <c r="L1129" s="49"/>
      <c r="M1129" s="49"/>
      <c r="N1129" s="49"/>
      <c r="O1129" s="49"/>
      <c r="P1129" s="49"/>
      <c r="Q1129" s="49"/>
      <c r="R1129" s="49"/>
      <c r="S1129" s="49"/>
      <c r="T1129" s="49"/>
      <c r="U1129" s="49"/>
      <c r="V1129" s="4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</row>
    <row r="1130" spans="3:134">
      <c r="C1130"/>
      <c r="D1130"/>
      <c r="E1130"/>
      <c r="F1130"/>
      <c r="G1130" s="28"/>
      <c r="H1130" s="49"/>
      <c r="I1130" s="49"/>
      <c r="J1130" s="49"/>
      <c r="K1130" s="49"/>
      <c r="L1130" s="49"/>
      <c r="M1130" s="49"/>
      <c r="N1130" s="49"/>
      <c r="O1130" s="49"/>
      <c r="P1130" s="49"/>
      <c r="Q1130" s="49"/>
      <c r="R1130" s="49"/>
      <c r="S1130" s="49"/>
      <c r="T1130" s="49"/>
      <c r="U1130" s="49"/>
      <c r="V1130" s="49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</row>
    <row r="1131" spans="3:134">
      <c r="C1131"/>
      <c r="D1131"/>
      <c r="E1131"/>
      <c r="F1131"/>
      <c r="G1131" s="28"/>
      <c r="H1131" s="49"/>
      <c r="I1131" s="49"/>
      <c r="J1131" s="49"/>
      <c r="K1131" s="49"/>
      <c r="L1131" s="49"/>
      <c r="M1131" s="49"/>
      <c r="N1131" s="49"/>
      <c r="O1131" s="49"/>
      <c r="P1131" s="49"/>
      <c r="Q1131" s="49"/>
      <c r="R1131" s="49"/>
      <c r="S1131" s="49"/>
      <c r="T1131" s="49"/>
      <c r="U1131" s="49"/>
      <c r="V1131" s="49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</row>
    <row r="1132" spans="3:134">
      <c r="C1132"/>
      <c r="D1132"/>
      <c r="E1132"/>
      <c r="F1132"/>
      <c r="G1132" s="28"/>
      <c r="H1132" s="49"/>
      <c r="I1132" s="49"/>
      <c r="J1132" s="49"/>
      <c r="K1132" s="49"/>
      <c r="L1132" s="49"/>
      <c r="M1132" s="49"/>
      <c r="N1132" s="49"/>
      <c r="O1132" s="49"/>
      <c r="P1132" s="49"/>
      <c r="Q1132" s="49"/>
      <c r="R1132" s="49"/>
      <c r="S1132" s="49"/>
      <c r="T1132" s="49"/>
      <c r="U1132" s="49"/>
      <c r="V1132" s="49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</row>
    <row r="1133" spans="3:134">
      <c r="C1133"/>
      <c r="D1133"/>
      <c r="E1133"/>
      <c r="F1133"/>
      <c r="G1133" s="28"/>
      <c r="H1133" s="49"/>
      <c r="I1133" s="49"/>
      <c r="J1133" s="49"/>
      <c r="K1133" s="49"/>
      <c r="L1133" s="49"/>
      <c r="M1133" s="49"/>
      <c r="N1133" s="49"/>
      <c r="O1133" s="49"/>
      <c r="P1133" s="49"/>
      <c r="Q1133" s="49"/>
      <c r="R1133" s="49"/>
      <c r="S1133" s="49"/>
      <c r="T1133" s="49"/>
      <c r="U1133" s="49"/>
      <c r="V1133" s="49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</row>
    <row r="1134" spans="3:134">
      <c r="C1134"/>
      <c r="D1134"/>
      <c r="E1134"/>
      <c r="F1134"/>
      <c r="G1134" s="28"/>
      <c r="H1134" s="49"/>
      <c r="I1134" s="49"/>
      <c r="J1134" s="49"/>
      <c r="K1134" s="49"/>
      <c r="L1134" s="49"/>
      <c r="M1134" s="49"/>
      <c r="N1134" s="49"/>
      <c r="O1134" s="49"/>
      <c r="P1134" s="49"/>
      <c r="Q1134" s="49"/>
      <c r="R1134" s="49"/>
      <c r="S1134" s="49"/>
      <c r="T1134" s="49"/>
      <c r="U1134" s="49"/>
      <c r="V1134" s="49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</row>
    <row r="1135" spans="3:134">
      <c r="C1135"/>
      <c r="D1135"/>
      <c r="E1135"/>
      <c r="F1135"/>
      <c r="G1135" s="28"/>
      <c r="H1135" s="49"/>
      <c r="I1135" s="49"/>
      <c r="J1135" s="49"/>
      <c r="K1135" s="49"/>
      <c r="L1135" s="49"/>
      <c r="M1135" s="49"/>
      <c r="N1135" s="49"/>
      <c r="O1135" s="49"/>
      <c r="P1135" s="49"/>
      <c r="Q1135" s="49"/>
      <c r="R1135" s="49"/>
      <c r="S1135" s="49"/>
      <c r="T1135" s="49"/>
      <c r="U1135" s="49"/>
      <c r="V1135" s="49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</row>
    <row r="1136" spans="3:134">
      <c r="C1136"/>
      <c r="D1136"/>
      <c r="E1136"/>
      <c r="F1136"/>
      <c r="G1136" s="28"/>
      <c r="H1136" s="49"/>
      <c r="I1136" s="49"/>
      <c r="J1136" s="49"/>
      <c r="K1136" s="49"/>
      <c r="L1136" s="49"/>
      <c r="M1136" s="49"/>
      <c r="N1136" s="49"/>
      <c r="O1136" s="49"/>
      <c r="P1136" s="49"/>
      <c r="Q1136" s="49"/>
      <c r="R1136" s="49"/>
      <c r="S1136" s="49"/>
      <c r="T1136" s="49"/>
      <c r="U1136" s="49"/>
      <c r="V1136" s="49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</row>
    <row r="1137" spans="3:134">
      <c r="C1137"/>
      <c r="D1137"/>
      <c r="E1137"/>
      <c r="F1137"/>
      <c r="G1137" s="28"/>
      <c r="H1137" s="49"/>
      <c r="I1137" s="49"/>
      <c r="J1137" s="49"/>
      <c r="K1137" s="49"/>
      <c r="L1137" s="49"/>
      <c r="M1137" s="49"/>
      <c r="N1137" s="49"/>
      <c r="O1137" s="49"/>
      <c r="P1137" s="49"/>
      <c r="Q1137" s="49"/>
      <c r="R1137" s="49"/>
      <c r="S1137" s="49"/>
      <c r="T1137" s="49"/>
      <c r="U1137" s="49"/>
      <c r="V1137" s="49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</row>
    <row r="1138" spans="3:134">
      <c r="C1138"/>
      <c r="D1138"/>
      <c r="E1138"/>
      <c r="F1138"/>
      <c r="G1138" s="28"/>
      <c r="H1138" s="49"/>
      <c r="I1138" s="49"/>
      <c r="J1138" s="49"/>
      <c r="K1138" s="49"/>
      <c r="L1138" s="49"/>
      <c r="M1138" s="49"/>
      <c r="N1138" s="49"/>
      <c r="O1138" s="49"/>
      <c r="P1138" s="49"/>
      <c r="Q1138" s="49"/>
      <c r="R1138" s="49"/>
      <c r="S1138" s="49"/>
      <c r="T1138" s="49"/>
      <c r="U1138" s="49"/>
      <c r="V1138" s="49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</row>
    <row r="1139" spans="3:134">
      <c r="C1139"/>
      <c r="D1139"/>
      <c r="E1139"/>
      <c r="F1139"/>
      <c r="G1139" s="28"/>
      <c r="H1139" s="49"/>
      <c r="I1139" s="49"/>
      <c r="J1139" s="49"/>
      <c r="K1139" s="49"/>
      <c r="L1139" s="49"/>
      <c r="M1139" s="49"/>
      <c r="N1139" s="49"/>
      <c r="O1139" s="49"/>
      <c r="P1139" s="49"/>
      <c r="Q1139" s="49"/>
      <c r="R1139" s="49"/>
      <c r="S1139" s="49"/>
      <c r="T1139" s="49"/>
      <c r="U1139" s="49"/>
      <c r="V1139" s="4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</row>
    <row r="1140" spans="3:134">
      <c r="C1140"/>
      <c r="D1140"/>
      <c r="E1140"/>
      <c r="F1140"/>
      <c r="G1140" s="28"/>
      <c r="H1140" s="49"/>
      <c r="I1140" s="49"/>
      <c r="J1140" s="49"/>
      <c r="K1140" s="49"/>
      <c r="L1140" s="49"/>
      <c r="M1140" s="49"/>
      <c r="N1140" s="49"/>
      <c r="O1140" s="49"/>
      <c r="P1140" s="49"/>
      <c r="Q1140" s="49"/>
      <c r="R1140" s="49"/>
      <c r="S1140" s="49"/>
      <c r="T1140" s="49"/>
      <c r="U1140" s="49"/>
      <c r="V1140" s="49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</row>
    <row r="1141" spans="3:134">
      <c r="C1141"/>
      <c r="D1141"/>
      <c r="E1141"/>
      <c r="F1141"/>
      <c r="G1141" s="28"/>
      <c r="H1141" s="49"/>
      <c r="I1141" s="49"/>
      <c r="J1141" s="49"/>
      <c r="K1141" s="49"/>
      <c r="L1141" s="49"/>
      <c r="M1141" s="49"/>
      <c r="N1141" s="49"/>
      <c r="O1141" s="49"/>
      <c r="P1141" s="49"/>
      <c r="Q1141" s="49"/>
      <c r="R1141" s="49"/>
      <c r="S1141" s="49"/>
      <c r="T1141" s="49"/>
      <c r="U1141" s="49"/>
      <c r="V1141" s="49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</row>
    <row r="1142" spans="3:134">
      <c r="C1142"/>
      <c r="D1142"/>
      <c r="E1142"/>
      <c r="F1142"/>
      <c r="G1142" s="28"/>
      <c r="H1142" s="49"/>
      <c r="I1142" s="49"/>
      <c r="J1142" s="49"/>
      <c r="K1142" s="49"/>
      <c r="L1142" s="49"/>
      <c r="M1142" s="49"/>
      <c r="N1142" s="49"/>
      <c r="O1142" s="49"/>
      <c r="P1142" s="49"/>
      <c r="Q1142" s="49"/>
      <c r="R1142" s="49"/>
      <c r="S1142" s="49"/>
      <c r="T1142" s="49"/>
      <c r="U1142" s="49"/>
      <c r="V1142" s="49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</row>
    <row r="1143" spans="3:134">
      <c r="C1143"/>
      <c r="D1143"/>
      <c r="E1143"/>
      <c r="F1143"/>
      <c r="G1143" s="28"/>
      <c r="H1143" s="49"/>
      <c r="I1143" s="49"/>
      <c r="J1143" s="49"/>
      <c r="K1143" s="49"/>
      <c r="L1143" s="49"/>
      <c r="M1143" s="49"/>
      <c r="N1143" s="49"/>
      <c r="O1143" s="49"/>
      <c r="P1143" s="49"/>
      <c r="Q1143" s="49"/>
      <c r="R1143" s="49"/>
      <c r="S1143" s="49"/>
      <c r="T1143" s="49"/>
      <c r="U1143" s="49"/>
      <c r="V1143" s="49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</row>
    <row r="1144" spans="3:134">
      <c r="C1144"/>
      <c r="D1144"/>
      <c r="E1144"/>
      <c r="F1144"/>
      <c r="G1144" s="28"/>
      <c r="H1144" s="49"/>
      <c r="I1144" s="49"/>
      <c r="J1144" s="49"/>
      <c r="K1144" s="49"/>
      <c r="L1144" s="49"/>
      <c r="M1144" s="49"/>
      <c r="N1144" s="49"/>
      <c r="O1144" s="49"/>
      <c r="P1144" s="49"/>
      <c r="Q1144" s="49"/>
      <c r="R1144" s="49"/>
      <c r="S1144" s="49"/>
      <c r="T1144" s="49"/>
      <c r="U1144" s="49"/>
      <c r="V1144" s="49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</row>
    <row r="1145" spans="3:134">
      <c r="C1145"/>
      <c r="D1145"/>
      <c r="E1145"/>
      <c r="F1145"/>
      <c r="G1145" s="28"/>
      <c r="H1145" s="49"/>
      <c r="I1145" s="49"/>
      <c r="J1145" s="49"/>
      <c r="K1145" s="49"/>
      <c r="L1145" s="49"/>
      <c r="M1145" s="49"/>
      <c r="N1145" s="49"/>
      <c r="O1145" s="49"/>
      <c r="P1145" s="49"/>
      <c r="Q1145" s="49"/>
      <c r="R1145" s="49"/>
      <c r="S1145" s="49"/>
      <c r="T1145" s="49"/>
      <c r="U1145" s="49"/>
      <c r="V1145" s="49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</row>
    <row r="1146" spans="3:134">
      <c r="C1146"/>
      <c r="D1146"/>
      <c r="E1146"/>
      <c r="F1146"/>
      <c r="G1146" s="28"/>
      <c r="H1146" s="49"/>
      <c r="I1146" s="49"/>
      <c r="J1146" s="49"/>
      <c r="K1146" s="49"/>
      <c r="L1146" s="49"/>
      <c r="M1146" s="49"/>
      <c r="N1146" s="49"/>
      <c r="O1146" s="49"/>
      <c r="P1146" s="49"/>
      <c r="Q1146" s="49"/>
      <c r="R1146" s="49"/>
      <c r="S1146" s="49"/>
      <c r="T1146" s="49"/>
      <c r="U1146" s="49"/>
      <c r="V1146" s="49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</row>
    <row r="1147" spans="3:134">
      <c r="C1147"/>
      <c r="D1147"/>
      <c r="E1147"/>
      <c r="F1147"/>
      <c r="G1147" s="28"/>
      <c r="H1147" s="49"/>
      <c r="I1147" s="49"/>
      <c r="J1147" s="49"/>
      <c r="K1147" s="49"/>
      <c r="L1147" s="49"/>
      <c r="M1147" s="49"/>
      <c r="N1147" s="49"/>
      <c r="O1147" s="49"/>
      <c r="P1147" s="49"/>
      <c r="Q1147" s="49"/>
      <c r="R1147" s="49"/>
      <c r="S1147" s="49"/>
      <c r="T1147" s="49"/>
      <c r="U1147" s="49"/>
      <c r="V1147" s="49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</row>
    <row r="1148" spans="3:134">
      <c r="C1148"/>
      <c r="D1148"/>
      <c r="E1148"/>
      <c r="F1148"/>
      <c r="G1148" s="28"/>
      <c r="H1148" s="49"/>
      <c r="I1148" s="49"/>
      <c r="J1148" s="49"/>
      <c r="K1148" s="49"/>
      <c r="L1148" s="49"/>
      <c r="M1148" s="49"/>
      <c r="N1148" s="49"/>
      <c r="O1148" s="49"/>
      <c r="P1148" s="49"/>
      <c r="Q1148" s="49"/>
      <c r="R1148" s="49"/>
      <c r="S1148" s="49"/>
      <c r="T1148" s="49"/>
      <c r="U1148" s="49"/>
      <c r="V1148" s="49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</row>
    <row r="1149" spans="3:134">
      <c r="C1149"/>
      <c r="D1149"/>
      <c r="E1149"/>
      <c r="F1149"/>
      <c r="G1149" s="28"/>
      <c r="H1149" s="49"/>
      <c r="I1149" s="49"/>
      <c r="J1149" s="49"/>
      <c r="K1149" s="49"/>
      <c r="L1149" s="49"/>
      <c r="M1149" s="49"/>
      <c r="N1149" s="49"/>
      <c r="O1149" s="49"/>
      <c r="P1149" s="49"/>
      <c r="Q1149" s="49"/>
      <c r="R1149" s="49"/>
      <c r="S1149" s="49"/>
      <c r="T1149" s="49"/>
      <c r="U1149" s="49"/>
      <c r="V1149" s="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</row>
    <row r="1150" spans="3:134">
      <c r="C1150"/>
      <c r="D1150"/>
      <c r="E1150"/>
      <c r="F1150"/>
      <c r="G1150" s="28"/>
      <c r="H1150" s="49"/>
      <c r="I1150" s="49"/>
      <c r="J1150" s="49"/>
      <c r="K1150" s="49"/>
      <c r="L1150" s="49"/>
      <c r="M1150" s="49"/>
      <c r="N1150" s="49"/>
      <c r="O1150" s="49"/>
      <c r="P1150" s="49"/>
      <c r="Q1150" s="49"/>
      <c r="R1150" s="49"/>
      <c r="S1150" s="49"/>
      <c r="T1150" s="49"/>
      <c r="U1150" s="49"/>
      <c r="V1150" s="49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</row>
    <row r="1151" spans="3:134">
      <c r="C1151"/>
      <c r="D1151"/>
      <c r="E1151"/>
      <c r="F1151"/>
      <c r="G1151" s="28"/>
      <c r="H1151" s="49"/>
      <c r="I1151" s="49"/>
      <c r="J1151" s="49"/>
      <c r="K1151" s="49"/>
      <c r="L1151" s="49"/>
      <c r="M1151" s="49"/>
      <c r="N1151" s="49"/>
      <c r="O1151" s="49"/>
      <c r="P1151" s="49"/>
      <c r="Q1151" s="49"/>
      <c r="R1151" s="49"/>
      <c r="S1151" s="49"/>
      <c r="T1151" s="49"/>
      <c r="U1151" s="49"/>
      <c r="V1151" s="49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</row>
    <row r="1152" spans="3:134">
      <c r="C1152"/>
      <c r="D1152"/>
      <c r="E1152"/>
      <c r="F1152"/>
      <c r="G1152" s="28"/>
      <c r="H1152" s="49"/>
      <c r="I1152" s="49"/>
      <c r="J1152" s="49"/>
      <c r="K1152" s="49"/>
      <c r="L1152" s="49"/>
      <c r="M1152" s="49"/>
      <c r="N1152" s="49"/>
      <c r="O1152" s="49"/>
      <c r="P1152" s="49"/>
      <c r="Q1152" s="49"/>
      <c r="R1152" s="49"/>
      <c r="S1152" s="49"/>
      <c r="T1152" s="49"/>
      <c r="U1152" s="49"/>
      <c r="V1152" s="49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</row>
    <row r="1153" spans="3:134">
      <c r="C1153"/>
      <c r="D1153"/>
      <c r="E1153"/>
      <c r="F1153"/>
      <c r="G1153" s="28"/>
      <c r="H1153" s="49"/>
      <c r="I1153" s="49"/>
      <c r="J1153" s="49"/>
      <c r="K1153" s="49"/>
      <c r="L1153" s="49"/>
      <c r="M1153" s="49"/>
      <c r="N1153" s="49"/>
      <c r="O1153" s="49"/>
      <c r="P1153" s="49"/>
      <c r="Q1153" s="49"/>
      <c r="R1153" s="49"/>
      <c r="S1153" s="49"/>
      <c r="T1153" s="49"/>
      <c r="U1153" s="49"/>
      <c r="V1153" s="49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</row>
    <row r="1154" spans="3:134">
      <c r="C1154"/>
      <c r="D1154"/>
      <c r="E1154"/>
      <c r="F1154"/>
      <c r="G1154" s="28"/>
      <c r="H1154" s="49"/>
      <c r="I1154" s="49"/>
      <c r="J1154" s="49"/>
      <c r="K1154" s="49"/>
      <c r="L1154" s="49"/>
      <c r="M1154" s="49"/>
      <c r="N1154" s="49"/>
      <c r="O1154" s="49"/>
      <c r="P1154" s="49"/>
      <c r="Q1154" s="49"/>
      <c r="R1154" s="49"/>
      <c r="S1154" s="49"/>
      <c r="T1154" s="49"/>
      <c r="U1154" s="49"/>
      <c r="V1154" s="49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</row>
    <row r="1155" spans="3:134">
      <c r="C1155"/>
      <c r="D1155"/>
      <c r="E1155"/>
      <c r="F1155"/>
      <c r="G1155" s="28"/>
      <c r="H1155" s="49"/>
      <c r="I1155" s="49"/>
      <c r="J1155" s="49"/>
      <c r="K1155" s="49"/>
      <c r="L1155" s="49"/>
      <c r="M1155" s="49"/>
      <c r="N1155" s="49"/>
      <c r="O1155" s="49"/>
      <c r="P1155" s="49"/>
      <c r="Q1155" s="49"/>
      <c r="R1155" s="49"/>
      <c r="S1155" s="49"/>
      <c r="T1155" s="49"/>
      <c r="U1155" s="49"/>
      <c r="V1155" s="49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</row>
    <row r="1156" spans="3:134">
      <c r="C1156"/>
      <c r="D1156"/>
      <c r="E1156"/>
      <c r="F1156"/>
      <c r="G1156" s="28"/>
      <c r="H1156" s="49"/>
      <c r="I1156" s="49"/>
      <c r="J1156" s="49"/>
      <c r="K1156" s="49"/>
      <c r="L1156" s="49"/>
      <c r="M1156" s="49"/>
      <c r="N1156" s="49"/>
      <c r="O1156" s="49"/>
      <c r="P1156" s="49"/>
      <c r="Q1156" s="49"/>
      <c r="R1156" s="49"/>
      <c r="S1156" s="49"/>
      <c r="T1156" s="49"/>
      <c r="U1156" s="49"/>
      <c r="V1156" s="49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</row>
    <row r="1157" spans="3:134">
      <c r="C1157"/>
      <c r="D1157"/>
      <c r="E1157"/>
      <c r="F1157"/>
      <c r="G1157" s="28"/>
      <c r="H1157" s="49"/>
      <c r="I1157" s="49"/>
      <c r="J1157" s="49"/>
      <c r="K1157" s="49"/>
      <c r="L1157" s="49"/>
      <c r="M1157" s="49"/>
      <c r="N1157" s="49"/>
      <c r="O1157" s="49"/>
      <c r="P1157" s="49"/>
      <c r="Q1157" s="49"/>
      <c r="R1157" s="49"/>
      <c r="S1157" s="49"/>
      <c r="T1157" s="49"/>
      <c r="U1157" s="49"/>
      <c r="V1157" s="49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</row>
    <row r="1158" spans="3:134">
      <c r="C1158"/>
      <c r="D1158"/>
      <c r="E1158"/>
      <c r="F1158"/>
      <c r="G1158" s="28"/>
      <c r="H1158" s="49"/>
      <c r="I1158" s="49"/>
      <c r="J1158" s="49"/>
      <c r="K1158" s="49"/>
      <c r="L1158" s="49"/>
      <c r="M1158" s="49"/>
      <c r="N1158" s="49"/>
      <c r="O1158" s="49"/>
      <c r="P1158" s="49"/>
      <c r="Q1158" s="49"/>
      <c r="R1158" s="49"/>
      <c r="S1158" s="49"/>
      <c r="T1158" s="49"/>
      <c r="U1158" s="49"/>
      <c r="V1158" s="49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</row>
    <row r="1159" spans="3:134">
      <c r="C1159"/>
      <c r="D1159"/>
      <c r="E1159"/>
      <c r="F1159"/>
      <c r="G1159" s="28"/>
      <c r="H1159" s="49"/>
      <c r="I1159" s="49"/>
      <c r="J1159" s="49"/>
      <c r="K1159" s="49"/>
      <c r="L1159" s="49"/>
      <c r="M1159" s="49"/>
      <c r="N1159" s="49"/>
      <c r="O1159" s="49"/>
      <c r="P1159" s="49"/>
      <c r="Q1159" s="49"/>
      <c r="R1159" s="49"/>
      <c r="S1159" s="49"/>
      <c r="T1159" s="49"/>
      <c r="U1159" s="49"/>
      <c r="V1159" s="4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</row>
    <row r="1160" spans="3:134">
      <c r="C1160"/>
      <c r="D1160"/>
      <c r="E1160"/>
      <c r="F1160"/>
      <c r="G1160" s="28"/>
      <c r="H1160" s="49"/>
      <c r="I1160" s="49"/>
      <c r="J1160" s="49"/>
      <c r="K1160" s="49"/>
      <c r="L1160" s="49"/>
      <c r="M1160" s="49"/>
      <c r="N1160" s="49"/>
      <c r="O1160" s="49"/>
      <c r="P1160" s="49"/>
      <c r="Q1160" s="49"/>
      <c r="R1160" s="49"/>
      <c r="S1160" s="49"/>
      <c r="T1160" s="49"/>
      <c r="U1160" s="49"/>
      <c r="V1160" s="49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</row>
    <row r="1161" spans="3:134">
      <c r="C1161"/>
      <c r="D1161"/>
      <c r="E1161"/>
      <c r="F1161"/>
      <c r="G1161" s="28"/>
      <c r="H1161" s="49"/>
      <c r="I1161" s="49"/>
      <c r="J1161" s="49"/>
      <c r="K1161" s="49"/>
      <c r="L1161" s="49"/>
      <c r="M1161" s="49"/>
      <c r="N1161" s="49"/>
      <c r="O1161" s="49"/>
      <c r="P1161" s="49"/>
      <c r="Q1161" s="49"/>
      <c r="R1161" s="49"/>
      <c r="S1161" s="49"/>
      <c r="T1161" s="49"/>
      <c r="U1161" s="49"/>
      <c r="V1161" s="49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</row>
    <row r="1162" spans="3:134">
      <c r="C1162"/>
      <c r="D1162"/>
      <c r="E1162"/>
      <c r="F1162"/>
      <c r="G1162" s="28"/>
      <c r="H1162" s="49"/>
      <c r="I1162" s="49"/>
      <c r="J1162" s="49"/>
      <c r="K1162" s="49"/>
      <c r="L1162" s="49"/>
      <c r="M1162" s="49"/>
      <c r="N1162" s="49"/>
      <c r="O1162" s="49"/>
      <c r="P1162" s="49"/>
      <c r="Q1162" s="49"/>
      <c r="R1162" s="49"/>
      <c r="S1162" s="49"/>
      <c r="T1162" s="49"/>
      <c r="U1162" s="49"/>
      <c r="V1162" s="49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</row>
    <row r="1163" spans="3:134">
      <c r="C1163"/>
      <c r="D1163"/>
      <c r="E1163"/>
      <c r="F1163"/>
      <c r="G1163" s="28"/>
      <c r="H1163" s="49"/>
      <c r="I1163" s="49"/>
      <c r="J1163" s="49"/>
      <c r="K1163" s="49"/>
      <c r="L1163" s="49"/>
      <c r="M1163" s="49"/>
      <c r="N1163" s="49"/>
      <c r="O1163" s="49"/>
      <c r="P1163" s="49"/>
      <c r="Q1163" s="49"/>
      <c r="R1163" s="49"/>
      <c r="S1163" s="49"/>
      <c r="T1163" s="49"/>
      <c r="U1163" s="49"/>
      <c r="V1163" s="49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</row>
    <row r="1164" spans="3:134">
      <c r="C1164"/>
      <c r="D1164"/>
      <c r="E1164"/>
      <c r="F1164"/>
      <c r="G1164" s="28"/>
      <c r="H1164" s="49"/>
      <c r="I1164" s="49"/>
      <c r="J1164" s="49"/>
      <c r="K1164" s="49"/>
      <c r="L1164" s="49"/>
      <c r="M1164" s="49"/>
      <c r="N1164" s="49"/>
      <c r="O1164" s="49"/>
      <c r="P1164" s="49"/>
      <c r="Q1164" s="49"/>
      <c r="R1164" s="49"/>
      <c r="S1164" s="49"/>
      <c r="T1164" s="49"/>
      <c r="U1164" s="49"/>
      <c r="V1164" s="49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</row>
    <row r="1165" spans="3:134">
      <c r="C1165"/>
      <c r="D1165"/>
      <c r="E1165"/>
      <c r="F1165"/>
      <c r="G1165" s="28"/>
      <c r="H1165" s="49"/>
      <c r="I1165" s="49"/>
      <c r="J1165" s="49"/>
      <c r="K1165" s="49"/>
      <c r="L1165" s="49"/>
      <c r="M1165" s="49"/>
      <c r="N1165" s="49"/>
      <c r="O1165" s="49"/>
      <c r="P1165" s="49"/>
      <c r="Q1165" s="49"/>
      <c r="R1165" s="49"/>
      <c r="S1165" s="49"/>
      <c r="T1165" s="49"/>
      <c r="U1165" s="49"/>
      <c r="V1165" s="49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</row>
    <row r="1166" spans="3:134">
      <c r="C1166"/>
      <c r="D1166"/>
      <c r="E1166"/>
      <c r="F1166"/>
      <c r="G1166" s="28"/>
      <c r="H1166" s="49"/>
      <c r="I1166" s="49"/>
      <c r="J1166" s="49"/>
      <c r="K1166" s="49"/>
      <c r="L1166" s="49"/>
      <c r="M1166" s="49"/>
      <c r="N1166" s="49"/>
      <c r="O1166" s="49"/>
      <c r="P1166" s="49"/>
      <c r="Q1166" s="49"/>
      <c r="R1166" s="49"/>
      <c r="S1166" s="49"/>
      <c r="T1166" s="49"/>
      <c r="U1166" s="49"/>
      <c r="V1166" s="49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</row>
    <row r="1167" spans="3:134">
      <c r="C1167"/>
      <c r="D1167"/>
      <c r="E1167"/>
      <c r="F1167"/>
      <c r="G1167" s="28"/>
      <c r="H1167" s="49"/>
      <c r="I1167" s="49"/>
      <c r="J1167" s="49"/>
      <c r="K1167" s="49"/>
      <c r="L1167" s="49"/>
      <c r="M1167" s="49"/>
      <c r="N1167" s="49"/>
      <c r="O1167" s="49"/>
      <c r="P1167" s="49"/>
      <c r="Q1167" s="49"/>
      <c r="R1167" s="49"/>
      <c r="S1167" s="49"/>
      <c r="T1167" s="49"/>
      <c r="U1167" s="49"/>
      <c r="V1167" s="49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</row>
    <row r="1168" spans="3:134">
      <c r="C1168"/>
      <c r="D1168"/>
      <c r="E1168"/>
      <c r="F1168"/>
      <c r="G1168" s="28"/>
      <c r="H1168" s="49"/>
      <c r="I1168" s="49"/>
      <c r="J1168" s="49"/>
      <c r="K1168" s="49"/>
      <c r="L1168" s="49"/>
      <c r="M1168" s="49"/>
      <c r="N1168" s="49"/>
      <c r="O1168" s="49"/>
      <c r="P1168" s="49"/>
      <c r="Q1168" s="49"/>
      <c r="R1168" s="49"/>
      <c r="S1168" s="49"/>
      <c r="T1168" s="49"/>
      <c r="U1168" s="49"/>
      <c r="V1168" s="49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</row>
    <row r="1169" spans="3:134">
      <c r="C1169"/>
      <c r="D1169"/>
      <c r="E1169"/>
      <c r="F1169"/>
      <c r="G1169" s="28"/>
      <c r="H1169" s="49"/>
      <c r="I1169" s="49"/>
      <c r="J1169" s="49"/>
      <c r="K1169" s="49"/>
      <c r="L1169" s="49"/>
      <c r="M1169" s="49"/>
      <c r="N1169" s="49"/>
      <c r="O1169" s="49"/>
      <c r="P1169" s="49"/>
      <c r="Q1169" s="49"/>
      <c r="R1169" s="49"/>
      <c r="S1169" s="49"/>
      <c r="T1169" s="49"/>
      <c r="U1169" s="49"/>
      <c r="V1169" s="4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</row>
    <row r="1170" spans="3:134">
      <c r="C1170"/>
      <c r="D1170"/>
      <c r="E1170"/>
      <c r="F1170"/>
      <c r="G1170" s="28"/>
      <c r="H1170" s="49"/>
      <c r="I1170" s="49"/>
      <c r="J1170" s="49"/>
      <c r="K1170" s="49"/>
      <c r="L1170" s="49"/>
      <c r="M1170" s="49"/>
      <c r="N1170" s="49"/>
      <c r="O1170" s="49"/>
      <c r="P1170" s="49"/>
      <c r="Q1170" s="49"/>
      <c r="R1170" s="49"/>
      <c r="S1170" s="49"/>
      <c r="T1170" s="49"/>
      <c r="U1170" s="49"/>
      <c r="V1170" s="49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</row>
    <row r="1171" spans="3:134">
      <c r="C1171"/>
      <c r="D1171"/>
      <c r="E1171"/>
      <c r="F1171"/>
      <c r="G1171" s="28"/>
      <c r="H1171" s="49"/>
      <c r="I1171" s="49"/>
      <c r="J1171" s="49"/>
      <c r="K1171" s="49"/>
      <c r="L1171" s="49"/>
      <c r="M1171" s="49"/>
      <c r="N1171" s="49"/>
      <c r="O1171" s="49"/>
      <c r="P1171" s="49"/>
      <c r="Q1171" s="49"/>
      <c r="R1171" s="49"/>
      <c r="S1171" s="49"/>
      <c r="T1171" s="49"/>
      <c r="U1171" s="49"/>
      <c r="V1171" s="49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</row>
    <row r="1172" spans="3:134">
      <c r="C1172"/>
      <c r="D1172"/>
      <c r="E1172"/>
      <c r="F1172"/>
      <c r="G1172" s="28"/>
      <c r="H1172" s="49"/>
      <c r="I1172" s="49"/>
      <c r="J1172" s="49"/>
      <c r="K1172" s="49"/>
      <c r="L1172" s="49"/>
      <c r="M1172" s="49"/>
      <c r="N1172" s="49"/>
      <c r="O1172" s="49"/>
      <c r="P1172" s="49"/>
      <c r="Q1172" s="49"/>
      <c r="R1172" s="49"/>
      <c r="S1172" s="49"/>
      <c r="T1172" s="49"/>
      <c r="U1172" s="49"/>
      <c r="V1172" s="49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</row>
    <row r="1173" spans="3:134">
      <c r="C1173"/>
      <c r="D1173"/>
      <c r="E1173"/>
      <c r="F1173"/>
      <c r="G1173" s="28"/>
      <c r="H1173" s="49"/>
      <c r="I1173" s="49"/>
      <c r="J1173" s="49"/>
      <c r="K1173" s="49"/>
      <c r="L1173" s="49"/>
      <c r="M1173" s="49"/>
      <c r="N1173" s="49"/>
      <c r="O1173" s="49"/>
      <c r="P1173" s="49"/>
      <c r="Q1173" s="49"/>
      <c r="R1173" s="49"/>
      <c r="S1173" s="49"/>
      <c r="T1173" s="49"/>
      <c r="U1173" s="49"/>
      <c r="V1173" s="49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</row>
    <row r="1174" spans="3:134">
      <c r="C1174"/>
      <c r="D1174"/>
      <c r="E1174"/>
      <c r="F1174"/>
      <c r="G1174" s="28"/>
      <c r="H1174" s="49"/>
      <c r="I1174" s="49"/>
      <c r="J1174" s="49"/>
      <c r="K1174" s="49"/>
      <c r="L1174" s="49"/>
      <c r="M1174" s="49"/>
      <c r="N1174" s="49"/>
      <c r="O1174" s="49"/>
      <c r="P1174" s="49"/>
      <c r="Q1174" s="49"/>
      <c r="R1174" s="49"/>
      <c r="S1174" s="49"/>
      <c r="T1174" s="49"/>
      <c r="U1174" s="49"/>
      <c r="V1174" s="49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</row>
    <row r="1175" spans="3:134">
      <c r="C1175"/>
      <c r="D1175"/>
      <c r="E1175"/>
      <c r="F1175"/>
      <c r="G1175" s="28"/>
      <c r="H1175" s="49"/>
      <c r="I1175" s="49"/>
      <c r="J1175" s="49"/>
      <c r="K1175" s="49"/>
      <c r="L1175" s="49"/>
      <c r="M1175" s="49"/>
      <c r="N1175" s="49"/>
      <c r="O1175" s="49"/>
      <c r="P1175" s="49"/>
      <c r="Q1175" s="49"/>
      <c r="R1175" s="49"/>
      <c r="S1175" s="49"/>
      <c r="T1175" s="49"/>
      <c r="U1175" s="49"/>
      <c r="V1175" s="49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</row>
    <row r="1176" spans="3:134">
      <c r="C1176"/>
      <c r="D1176"/>
      <c r="E1176"/>
      <c r="F1176"/>
      <c r="G1176" s="28"/>
      <c r="H1176" s="49"/>
      <c r="I1176" s="49"/>
      <c r="J1176" s="49"/>
      <c r="K1176" s="49"/>
      <c r="L1176" s="49"/>
      <c r="M1176" s="49"/>
      <c r="N1176" s="49"/>
      <c r="O1176" s="49"/>
      <c r="P1176" s="49"/>
      <c r="Q1176" s="49"/>
      <c r="R1176" s="49"/>
      <c r="S1176" s="49"/>
      <c r="T1176" s="49"/>
      <c r="U1176" s="49"/>
      <c r="V1176" s="49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</row>
    <row r="1177" spans="3:134">
      <c r="C1177"/>
      <c r="D1177"/>
      <c r="E1177"/>
      <c r="F1177"/>
      <c r="G1177" s="28"/>
      <c r="H1177" s="49"/>
      <c r="I1177" s="49"/>
      <c r="J1177" s="49"/>
      <c r="K1177" s="49"/>
      <c r="L1177" s="49"/>
      <c r="M1177" s="49"/>
      <c r="N1177" s="49"/>
      <c r="O1177" s="49"/>
      <c r="P1177" s="49"/>
      <c r="Q1177" s="49"/>
      <c r="R1177" s="49"/>
      <c r="S1177" s="49"/>
      <c r="T1177" s="49"/>
      <c r="U1177" s="49"/>
      <c r="V1177" s="49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</row>
    <row r="1178" spans="3:134">
      <c r="C1178"/>
      <c r="D1178"/>
      <c r="E1178"/>
      <c r="F1178"/>
      <c r="G1178" s="28"/>
      <c r="H1178" s="49"/>
      <c r="I1178" s="49"/>
      <c r="J1178" s="49"/>
      <c r="K1178" s="49"/>
      <c r="L1178" s="49"/>
      <c r="M1178" s="49"/>
      <c r="N1178" s="49"/>
      <c r="O1178" s="49"/>
      <c r="P1178" s="49"/>
      <c r="Q1178" s="49"/>
      <c r="R1178" s="49"/>
      <c r="S1178" s="49"/>
      <c r="T1178" s="49"/>
      <c r="U1178" s="49"/>
      <c r="V1178" s="49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</row>
    <row r="1179" spans="3:134">
      <c r="C1179"/>
      <c r="D1179"/>
      <c r="E1179"/>
      <c r="F1179"/>
      <c r="G1179" s="28"/>
      <c r="H1179" s="49"/>
      <c r="I1179" s="49"/>
      <c r="J1179" s="49"/>
      <c r="K1179" s="49"/>
      <c r="L1179" s="49"/>
      <c r="M1179" s="49"/>
      <c r="N1179" s="49"/>
      <c r="O1179" s="49"/>
      <c r="P1179" s="49"/>
      <c r="Q1179" s="49"/>
      <c r="R1179" s="49"/>
      <c r="S1179" s="49"/>
      <c r="T1179" s="49"/>
      <c r="U1179" s="49"/>
      <c r="V1179" s="4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</row>
    <row r="1180" spans="3:134">
      <c r="C1180"/>
      <c r="D1180"/>
      <c r="E1180"/>
      <c r="F1180"/>
      <c r="G1180" s="28"/>
      <c r="H1180" s="49"/>
      <c r="I1180" s="49"/>
      <c r="J1180" s="49"/>
      <c r="K1180" s="49"/>
      <c r="L1180" s="49"/>
      <c r="M1180" s="49"/>
      <c r="N1180" s="49"/>
      <c r="O1180" s="49"/>
      <c r="P1180" s="49"/>
      <c r="Q1180" s="49"/>
      <c r="R1180" s="49"/>
      <c r="S1180" s="49"/>
      <c r="T1180" s="49"/>
      <c r="U1180" s="49"/>
      <c r="V1180" s="49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</row>
    <row r="1181" spans="3:134">
      <c r="C1181"/>
      <c r="D1181"/>
      <c r="E1181"/>
      <c r="F1181"/>
      <c r="G1181" s="28"/>
      <c r="H1181" s="49"/>
      <c r="I1181" s="49"/>
      <c r="J1181" s="49"/>
      <c r="K1181" s="49"/>
      <c r="L1181" s="49"/>
      <c r="M1181" s="49"/>
      <c r="N1181" s="49"/>
      <c r="O1181" s="49"/>
      <c r="P1181" s="49"/>
      <c r="Q1181" s="49"/>
      <c r="R1181" s="49"/>
      <c r="S1181" s="49"/>
      <c r="T1181" s="49"/>
      <c r="U1181" s="49"/>
      <c r="V1181" s="49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</row>
    <row r="1182" spans="3:134">
      <c r="C1182"/>
      <c r="D1182"/>
      <c r="E1182"/>
      <c r="F1182"/>
      <c r="G1182" s="28"/>
      <c r="H1182" s="49"/>
      <c r="I1182" s="49"/>
      <c r="J1182" s="49"/>
      <c r="K1182" s="49"/>
      <c r="L1182" s="49"/>
      <c r="M1182" s="49"/>
      <c r="N1182" s="49"/>
      <c r="O1182" s="49"/>
      <c r="P1182" s="49"/>
      <c r="Q1182" s="49"/>
      <c r="R1182" s="49"/>
      <c r="S1182" s="49"/>
      <c r="T1182" s="49"/>
      <c r="U1182" s="49"/>
      <c r="V1182" s="49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</row>
    <row r="1183" spans="3:134">
      <c r="C1183"/>
      <c r="D1183"/>
      <c r="E1183"/>
      <c r="F1183"/>
      <c r="G1183" s="28"/>
      <c r="H1183" s="49"/>
      <c r="I1183" s="49"/>
      <c r="J1183" s="49"/>
      <c r="K1183" s="49"/>
      <c r="L1183" s="49"/>
      <c r="M1183" s="49"/>
      <c r="N1183" s="49"/>
      <c r="O1183" s="49"/>
      <c r="P1183" s="49"/>
      <c r="Q1183" s="49"/>
      <c r="R1183" s="49"/>
      <c r="S1183" s="49"/>
      <c r="T1183" s="49"/>
      <c r="U1183" s="49"/>
      <c r="V1183" s="49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</row>
    <row r="1184" spans="3:134">
      <c r="C1184"/>
      <c r="D1184"/>
      <c r="E1184"/>
      <c r="F1184"/>
      <c r="G1184" s="28"/>
      <c r="H1184" s="49"/>
      <c r="I1184" s="49"/>
      <c r="J1184" s="49"/>
      <c r="K1184" s="49"/>
      <c r="L1184" s="49"/>
      <c r="M1184" s="49"/>
      <c r="N1184" s="49"/>
      <c r="O1184" s="49"/>
      <c r="P1184" s="49"/>
      <c r="Q1184" s="49"/>
      <c r="R1184" s="49"/>
      <c r="S1184" s="49"/>
      <c r="T1184" s="49"/>
      <c r="U1184" s="49"/>
      <c r="V1184" s="49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</row>
    <row r="1185" spans="3:134">
      <c r="C1185"/>
      <c r="D1185"/>
      <c r="E1185"/>
      <c r="F1185"/>
      <c r="G1185" s="28"/>
      <c r="H1185" s="49"/>
      <c r="I1185" s="49"/>
      <c r="J1185" s="49"/>
      <c r="K1185" s="49"/>
      <c r="L1185" s="49"/>
      <c r="M1185" s="49"/>
      <c r="N1185" s="49"/>
      <c r="O1185" s="49"/>
      <c r="P1185" s="49"/>
      <c r="Q1185" s="49"/>
      <c r="R1185" s="49"/>
      <c r="S1185" s="49"/>
      <c r="T1185" s="49"/>
      <c r="U1185" s="49"/>
      <c r="V1185" s="49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</row>
    <row r="1186" spans="3:134">
      <c r="C1186"/>
      <c r="D1186"/>
      <c r="E1186"/>
      <c r="F1186"/>
      <c r="G1186" s="28"/>
      <c r="H1186" s="49"/>
      <c r="I1186" s="49"/>
      <c r="J1186" s="49"/>
      <c r="K1186" s="49"/>
      <c r="L1186" s="49"/>
      <c r="M1186" s="49"/>
      <c r="N1186" s="49"/>
      <c r="O1186" s="49"/>
      <c r="P1186" s="49"/>
      <c r="Q1186" s="49"/>
      <c r="R1186" s="49"/>
      <c r="S1186" s="49"/>
      <c r="T1186" s="49"/>
      <c r="U1186" s="49"/>
      <c r="V1186" s="49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</row>
    <row r="1187" spans="3:134">
      <c r="C1187"/>
      <c r="D1187"/>
      <c r="E1187"/>
      <c r="F1187"/>
      <c r="G1187" s="28"/>
      <c r="H1187" s="49"/>
      <c r="I1187" s="49"/>
      <c r="J1187" s="49"/>
      <c r="K1187" s="49"/>
      <c r="L1187" s="49"/>
      <c r="M1187" s="49"/>
      <c r="N1187" s="49"/>
      <c r="O1187" s="49"/>
      <c r="P1187" s="49"/>
      <c r="Q1187" s="49"/>
      <c r="R1187" s="49"/>
      <c r="S1187" s="49"/>
      <c r="T1187" s="49"/>
      <c r="U1187" s="49"/>
      <c r="V1187" s="49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</row>
    <row r="1188" spans="3:134">
      <c r="C1188"/>
      <c r="D1188"/>
      <c r="E1188"/>
      <c r="F1188"/>
      <c r="G1188" s="28"/>
      <c r="H1188" s="49"/>
      <c r="I1188" s="49"/>
      <c r="J1188" s="49"/>
      <c r="K1188" s="49"/>
      <c r="L1188" s="49"/>
      <c r="M1188" s="49"/>
      <c r="N1188" s="49"/>
      <c r="O1188" s="49"/>
      <c r="P1188" s="49"/>
      <c r="Q1188" s="49"/>
      <c r="R1188" s="49"/>
      <c r="S1188" s="49"/>
      <c r="T1188" s="49"/>
      <c r="U1188" s="49"/>
      <c r="V1188" s="49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</row>
    <row r="1189" spans="3:134">
      <c r="C1189"/>
      <c r="D1189"/>
      <c r="E1189"/>
      <c r="F1189"/>
      <c r="G1189" s="28"/>
      <c r="H1189" s="49"/>
      <c r="I1189" s="49"/>
      <c r="J1189" s="49"/>
      <c r="K1189" s="49"/>
      <c r="L1189" s="49"/>
      <c r="M1189" s="49"/>
      <c r="N1189" s="49"/>
      <c r="O1189" s="49"/>
      <c r="P1189" s="49"/>
      <c r="Q1189" s="49"/>
      <c r="R1189" s="49"/>
      <c r="S1189" s="49"/>
      <c r="T1189" s="49"/>
      <c r="U1189" s="49"/>
      <c r="V1189" s="4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</row>
    <row r="1190" spans="3:134">
      <c r="C1190"/>
      <c r="D1190"/>
      <c r="E1190"/>
      <c r="F1190"/>
      <c r="G1190" s="28"/>
      <c r="H1190" s="49"/>
      <c r="I1190" s="49"/>
      <c r="J1190" s="49"/>
      <c r="K1190" s="49"/>
      <c r="L1190" s="49"/>
      <c r="M1190" s="49"/>
      <c r="N1190" s="49"/>
      <c r="O1190" s="49"/>
      <c r="P1190" s="49"/>
      <c r="Q1190" s="49"/>
      <c r="R1190" s="49"/>
      <c r="S1190" s="49"/>
      <c r="T1190" s="49"/>
      <c r="U1190" s="49"/>
      <c r="V1190" s="49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</row>
    <row r="1191" spans="3:134">
      <c r="C1191"/>
      <c r="D1191"/>
      <c r="E1191"/>
      <c r="F1191"/>
      <c r="G1191" s="28"/>
      <c r="H1191" s="49"/>
      <c r="I1191" s="49"/>
      <c r="J1191" s="49"/>
      <c r="K1191" s="49"/>
      <c r="L1191" s="49"/>
      <c r="M1191" s="49"/>
      <c r="N1191" s="49"/>
      <c r="O1191" s="49"/>
      <c r="P1191" s="49"/>
      <c r="Q1191" s="49"/>
      <c r="R1191" s="49"/>
      <c r="S1191" s="49"/>
      <c r="T1191" s="49"/>
      <c r="U1191" s="49"/>
      <c r="V1191" s="49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</row>
    <row r="1192" spans="3:134">
      <c r="C1192"/>
      <c r="D1192"/>
      <c r="E1192"/>
      <c r="F1192"/>
      <c r="G1192" s="28"/>
      <c r="H1192" s="49"/>
      <c r="I1192" s="49"/>
      <c r="J1192" s="49"/>
      <c r="K1192" s="49"/>
      <c r="L1192" s="49"/>
      <c r="M1192" s="49"/>
      <c r="N1192" s="49"/>
      <c r="O1192" s="49"/>
      <c r="P1192" s="49"/>
      <c r="Q1192" s="49"/>
      <c r="R1192" s="49"/>
      <c r="S1192" s="49"/>
      <c r="T1192" s="49"/>
      <c r="U1192" s="49"/>
      <c r="V1192" s="49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</row>
    <row r="1193" spans="3:134">
      <c r="C1193"/>
      <c r="D1193"/>
      <c r="E1193"/>
      <c r="F1193"/>
      <c r="G1193" s="28"/>
      <c r="H1193" s="49"/>
      <c r="I1193" s="49"/>
      <c r="J1193" s="49"/>
      <c r="K1193" s="49"/>
      <c r="L1193" s="49"/>
      <c r="M1193" s="49"/>
      <c r="N1193" s="49"/>
      <c r="O1193" s="49"/>
      <c r="P1193" s="49"/>
      <c r="Q1193" s="49"/>
      <c r="R1193" s="49"/>
      <c r="S1193" s="49"/>
      <c r="T1193" s="49"/>
      <c r="U1193" s="49"/>
      <c r="V1193" s="49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</row>
    <row r="1194" spans="3:134">
      <c r="C1194"/>
      <c r="D1194"/>
      <c r="E1194"/>
      <c r="F1194"/>
      <c r="G1194" s="28"/>
      <c r="H1194" s="49"/>
      <c r="I1194" s="49"/>
      <c r="J1194" s="49"/>
      <c r="K1194" s="49"/>
      <c r="L1194" s="49"/>
      <c r="M1194" s="49"/>
      <c r="N1194" s="49"/>
      <c r="O1194" s="49"/>
      <c r="P1194" s="49"/>
      <c r="Q1194" s="49"/>
      <c r="R1194" s="49"/>
      <c r="S1194" s="49"/>
      <c r="T1194" s="49"/>
      <c r="U1194" s="49"/>
      <c r="V1194" s="49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</row>
    <row r="1195" spans="3:134">
      <c r="C1195"/>
      <c r="D1195"/>
      <c r="E1195"/>
      <c r="F1195"/>
      <c r="G1195" s="28"/>
      <c r="H1195" s="49"/>
      <c r="I1195" s="49"/>
      <c r="J1195" s="49"/>
      <c r="K1195" s="49"/>
      <c r="L1195" s="49"/>
      <c r="M1195" s="49"/>
      <c r="N1195" s="49"/>
      <c r="O1195" s="49"/>
      <c r="P1195" s="49"/>
      <c r="Q1195" s="49"/>
      <c r="R1195" s="49"/>
      <c r="S1195" s="49"/>
      <c r="T1195" s="49"/>
      <c r="U1195" s="49"/>
      <c r="V1195" s="49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</row>
    <row r="1196" spans="3:134">
      <c r="C1196"/>
      <c r="D1196"/>
      <c r="E1196"/>
      <c r="F1196"/>
      <c r="G1196" s="28"/>
      <c r="H1196" s="49"/>
      <c r="I1196" s="49"/>
      <c r="J1196" s="49"/>
      <c r="K1196" s="49"/>
      <c r="L1196" s="49"/>
      <c r="M1196" s="49"/>
      <c r="N1196" s="49"/>
      <c r="O1196" s="49"/>
      <c r="P1196" s="49"/>
      <c r="Q1196" s="49"/>
      <c r="R1196" s="49"/>
      <c r="S1196" s="49"/>
      <c r="T1196" s="49"/>
      <c r="U1196" s="49"/>
      <c r="V1196" s="49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</row>
    <row r="1197" spans="3:134">
      <c r="C1197"/>
      <c r="D1197"/>
      <c r="E1197"/>
      <c r="F1197"/>
      <c r="G1197" s="28"/>
      <c r="H1197" s="49"/>
      <c r="I1197" s="49"/>
      <c r="J1197" s="49"/>
      <c r="K1197" s="49"/>
      <c r="L1197" s="49"/>
      <c r="M1197" s="49"/>
      <c r="N1197" s="49"/>
      <c r="O1197" s="49"/>
      <c r="P1197" s="49"/>
      <c r="Q1197" s="49"/>
      <c r="R1197" s="49"/>
      <c r="S1197" s="49"/>
      <c r="T1197" s="49"/>
      <c r="U1197" s="49"/>
      <c r="V1197" s="49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</row>
    <row r="1198" spans="3:134">
      <c r="C1198"/>
      <c r="D1198"/>
      <c r="E1198"/>
      <c r="F1198"/>
      <c r="G1198" s="28"/>
      <c r="H1198" s="49"/>
      <c r="I1198" s="49"/>
      <c r="J1198" s="49"/>
      <c r="K1198" s="49"/>
      <c r="L1198" s="49"/>
      <c r="M1198" s="49"/>
      <c r="N1198" s="49"/>
      <c r="O1198" s="49"/>
      <c r="P1198" s="49"/>
      <c r="Q1198" s="49"/>
      <c r="R1198" s="49"/>
      <c r="S1198" s="49"/>
      <c r="T1198" s="49"/>
      <c r="U1198" s="49"/>
      <c r="V1198" s="49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</row>
    <row r="1199" spans="3:134">
      <c r="C1199"/>
      <c r="D1199"/>
      <c r="E1199"/>
      <c r="F1199"/>
      <c r="G1199" s="28"/>
      <c r="H1199" s="49"/>
      <c r="I1199" s="49"/>
      <c r="J1199" s="49"/>
      <c r="K1199" s="49"/>
      <c r="L1199" s="49"/>
      <c r="M1199" s="49"/>
      <c r="N1199" s="49"/>
      <c r="O1199" s="49"/>
      <c r="P1199" s="49"/>
      <c r="Q1199" s="49"/>
      <c r="R1199" s="49"/>
      <c r="S1199" s="49"/>
      <c r="T1199" s="49"/>
      <c r="U1199" s="49"/>
      <c r="V1199" s="4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</row>
    <row r="1200" spans="3:134">
      <c r="C1200"/>
      <c r="D1200"/>
      <c r="E1200"/>
      <c r="F1200"/>
      <c r="G1200" s="28"/>
      <c r="H1200" s="49"/>
      <c r="I1200" s="49"/>
      <c r="J1200" s="49"/>
      <c r="K1200" s="49"/>
      <c r="L1200" s="49"/>
      <c r="M1200" s="49"/>
      <c r="N1200" s="49"/>
      <c r="O1200" s="49"/>
      <c r="P1200" s="49"/>
      <c r="Q1200" s="49"/>
      <c r="R1200" s="49"/>
      <c r="S1200" s="49"/>
      <c r="T1200" s="49"/>
      <c r="U1200" s="49"/>
      <c r="V1200" s="49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</row>
    <row r="1201" spans="3:134">
      <c r="C1201"/>
      <c r="D1201"/>
      <c r="E1201"/>
      <c r="F1201"/>
      <c r="G1201" s="28"/>
      <c r="H1201" s="49"/>
      <c r="I1201" s="49"/>
      <c r="J1201" s="49"/>
      <c r="K1201" s="49"/>
      <c r="L1201" s="49"/>
      <c r="M1201" s="49"/>
      <c r="N1201" s="49"/>
      <c r="O1201" s="49"/>
      <c r="P1201" s="49"/>
      <c r="Q1201" s="49"/>
      <c r="R1201" s="49"/>
      <c r="S1201" s="49"/>
      <c r="T1201" s="49"/>
      <c r="U1201" s="49"/>
      <c r="V1201" s="49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</row>
    <row r="1202" spans="3:134">
      <c r="C1202"/>
      <c r="D1202"/>
      <c r="E1202"/>
      <c r="F1202"/>
      <c r="G1202" s="28"/>
      <c r="H1202" s="49"/>
      <c r="I1202" s="49"/>
      <c r="J1202" s="49"/>
      <c r="K1202" s="49"/>
      <c r="L1202" s="49"/>
      <c r="M1202" s="49"/>
      <c r="N1202" s="49"/>
      <c r="O1202" s="49"/>
      <c r="P1202" s="49"/>
      <c r="Q1202" s="49"/>
      <c r="R1202" s="49"/>
      <c r="S1202" s="49"/>
      <c r="T1202" s="49"/>
      <c r="U1202" s="49"/>
      <c r="V1202" s="49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</row>
    <row r="1203" spans="3:134">
      <c r="C1203"/>
      <c r="D1203"/>
      <c r="E1203"/>
      <c r="F1203"/>
      <c r="G1203" s="28"/>
      <c r="H1203" s="49"/>
      <c r="I1203" s="49"/>
      <c r="J1203" s="49"/>
      <c r="K1203" s="49"/>
      <c r="L1203" s="49"/>
      <c r="M1203" s="49"/>
      <c r="N1203" s="49"/>
      <c r="O1203" s="49"/>
      <c r="P1203" s="49"/>
      <c r="Q1203" s="49"/>
      <c r="R1203" s="49"/>
      <c r="S1203" s="49"/>
      <c r="T1203" s="49"/>
      <c r="U1203" s="49"/>
      <c r="V1203" s="49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</row>
    <row r="1204" spans="3:134">
      <c r="C1204"/>
      <c r="D1204"/>
      <c r="E1204"/>
      <c r="F1204"/>
      <c r="G1204" s="28"/>
      <c r="H1204" s="49"/>
      <c r="I1204" s="49"/>
      <c r="J1204" s="49"/>
      <c r="K1204" s="49"/>
      <c r="L1204" s="49"/>
      <c r="M1204" s="49"/>
      <c r="N1204" s="49"/>
      <c r="O1204" s="49"/>
      <c r="P1204" s="49"/>
      <c r="Q1204" s="49"/>
      <c r="R1204" s="49"/>
      <c r="S1204" s="49"/>
      <c r="T1204" s="49"/>
      <c r="U1204" s="49"/>
      <c r="V1204" s="49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</row>
    <row r="1205" spans="3:134">
      <c r="C1205"/>
      <c r="D1205"/>
      <c r="E1205"/>
      <c r="F1205"/>
      <c r="G1205" s="28"/>
      <c r="H1205" s="49"/>
      <c r="I1205" s="49"/>
      <c r="J1205" s="49"/>
      <c r="K1205" s="49"/>
      <c r="L1205" s="49"/>
      <c r="M1205" s="49"/>
      <c r="N1205" s="49"/>
      <c r="O1205" s="49"/>
      <c r="P1205" s="49"/>
      <c r="Q1205" s="49"/>
      <c r="R1205" s="49"/>
      <c r="S1205" s="49"/>
      <c r="T1205" s="49"/>
      <c r="U1205" s="49"/>
      <c r="V1205" s="49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</row>
    <row r="1206" spans="3:134">
      <c r="C1206"/>
      <c r="D1206"/>
      <c r="E1206"/>
      <c r="F1206"/>
      <c r="G1206" s="28"/>
      <c r="H1206" s="49"/>
      <c r="I1206" s="49"/>
      <c r="J1206" s="49"/>
      <c r="K1206" s="49"/>
      <c r="L1206" s="49"/>
      <c r="M1206" s="49"/>
      <c r="N1206" s="49"/>
      <c r="O1206" s="49"/>
      <c r="P1206" s="49"/>
      <c r="Q1206" s="49"/>
      <c r="R1206" s="49"/>
      <c r="S1206" s="49"/>
      <c r="T1206" s="49"/>
      <c r="U1206" s="49"/>
      <c r="V1206" s="49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</row>
    <row r="1207" spans="3:134">
      <c r="C1207"/>
      <c r="D1207"/>
      <c r="E1207"/>
      <c r="F1207"/>
      <c r="G1207" s="28"/>
      <c r="H1207" s="49"/>
      <c r="I1207" s="49"/>
      <c r="J1207" s="49"/>
      <c r="K1207" s="49"/>
      <c r="L1207" s="49"/>
      <c r="M1207" s="49"/>
      <c r="N1207" s="49"/>
      <c r="O1207" s="49"/>
      <c r="P1207" s="49"/>
      <c r="Q1207" s="49"/>
      <c r="R1207" s="49"/>
      <c r="S1207" s="49"/>
      <c r="T1207" s="49"/>
      <c r="U1207" s="49"/>
      <c r="V1207" s="49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</row>
    <row r="1208" spans="3:134">
      <c r="C1208"/>
      <c r="D1208"/>
      <c r="E1208"/>
      <c r="F1208"/>
      <c r="G1208" s="28"/>
      <c r="H1208" s="49"/>
      <c r="I1208" s="49"/>
      <c r="J1208" s="49"/>
      <c r="K1208" s="49"/>
      <c r="L1208" s="49"/>
      <c r="M1208" s="49"/>
      <c r="N1208" s="49"/>
      <c r="O1208" s="49"/>
      <c r="P1208" s="49"/>
      <c r="Q1208" s="49"/>
      <c r="R1208" s="49"/>
      <c r="S1208" s="49"/>
      <c r="T1208" s="49"/>
      <c r="U1208" s="49"/>
      <c r="V1208" s="49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</row>
    <row r="1209" spans="3:134">
      <c r="C1209"/>
      <c r="D1209"/>
      <c r="E1209"/>
      <c r="F1209"/>
      <c r="G1209" s="28"/>
      <c r="H1209" s="49"/>
      <c r="I1209" s="49"/>
      <c r="J1209" s="49"/>
      <c r="K1209" s="49"/>
      <c r="L1209" s="49"/>
      <c r="M1209" s="49"/>
      <c r="N1209" s="49"/>
      <c r="O1209" s="49"/>
      <c r="P1209" s="49"/>
      <c r="Q1209" s="49"/>
      <c r="R1209" s="49"/>
      <c r="S1209" s="49"/>
      <c r="T1209" s="49"/>
      <c r="U1209" s="49"/>
      <c r="V1209" s="4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</row>
    <row r="1210" spans="3:134">
      <c r="C1210"/>
      <c r="D1210"/>
      <c r="E1210"/>
      <c r="F1210"/>
      <c r="G1210" s="28"/>
      <c r="H1210" s="49"/>
      <c r="I1210" s="49"/>
      <c r="J1210" s="49"/>
      <c r="K1210" s="49"/>
      <c r="L1210" s="49"/>
      <c r="M1210" s="49"/>
      <c r="N1210" s="49"/>
      <c r="O1210" s="49"/>
      <c r="P1210" s="49"/>
      <c r="Q1210" s="49"/>
      <c r="R1210" s="49"/>
      <c r="S1210" s="49"/>
      <c r="T1210" s="49"/>
      <c r="U1210" s="49"/>
      <c r="V1210" s="49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</row>
    <row r="1211" spans="3:134">
      <c r="C1211"/>
      <c r="D1211"/>
      <c r="E1211"/>
      <c r="F1211"/>
      <c r="G1211" s="28"/>
      <c r="H1211" s="49"/>
      <c r="I1211" s="49"/>
      <c r="J1211" s="49"/>
      <c r="K1211" s="49"/>
      <c r="L1211" s="49"/>
      <c r="M1211" s="49"/>
      <c r="N1211" s="49"/>
      <c r="O1211" s="49"/>
      <c r="P1211" s="49"/>
      <c r="Q1211" s="49"/>
      <c r="R1211" s="49"/>
      <c r="S1211" s="49"/>
      <c r="T1211" s="49"/>
      <c r="U1211" s="49"/>
      <c r="V1211" s="49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</row>
    <row r="1212" spans="3:134">
      <c r="C1212"/>
      <c r="D1212"/>
      <c r="E1212"/>
      <c r="F1212"/>
      <c r="G1212" s="28"/>
      <c r="H1212" s="49"/>
      <c r="I1212" s="49"/>
      <c r="J1212" s="49"/>
      <c r="K1212" s="49"/>
      <c r="L1212" s="49"/>
      <c r="M1212" s="49"/>
      <c r="N1212" s="49"/>
      <c r="O1212" s="49"/>
      <c r="P1212" s="49"/>
      <c r="Q1212" s="49"/>
      <c r="R1212" s="49"/>
      <c r="S1212" s="49"/>
      <c r="T1212" s="49"/>
      <c r="U1212" s="49"/>
      <c r="V1212" s="49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</row>
    <row r="1213" spans="3:134">
      <c r="C1213"/>
      <c r="D1213"/>
      <c r="E1213"/>
      <c r="F1213"/>
      <c r="G1213" s="28"/>
      <c r="H1213" s="49"/>
      <c r="I1213" s="49"/>
      <c r="J1213" s="49"/>
      <c r="K1213" s="49"/>
      <c r="L1213" s="49"/>
      <c r="M1213" s="49"/>
      <c r="N1213" s="49"/>
      <c r="O1213" s="49"/>
      <c r="P1213" s="49"/>
      <c r="Q1213" s="49"/>
      <c r="R1213" s="49"/>
      <c r="S1213" s="49"/>
      <c r="T1213" s="49"/>
      <c r="U1213" s="49"/>
      <c r="V1213" s="49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</row>
    <row r="1214" spans="3:134">
      <c r="C1214"/>
      <c r="D1214"/>
      <c r="E1214"/>
      <c r="F1214"/>
      <c r="G1214" s="28"/>
      <c r="H1214" s="49"/>
      <c r="I1214" s="49"/>
      <c r="J1214" s="49"/>
      <c r="K1214" s="49"/>
      <c r="L1214" s="49"/>
      <c r="M1214" s="49"/>
      <c r="N1214" s="49"/>
      <c r="O1214" s="49"/>
      <c r="P1214" s="49"/>
      <c r="Q1214" s="49"/>
      <c r="R1214" s="49"/>
      <c r="S1214" s="49"/>
      <c r="T1214" s="49"/>
      <c r="U1214" s="49"/>
      <c r="V1214" s="49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</row>
    <row r="1215" spans="3:134">
      <c r="C1215"/>
      <c r="D1215"/>
      <c r="E1215"/>
      <c r="F1215"/>
      <c r="G1215" s="28"/>
      <c r="H1215" s="49"/>
      <c r="I1215" s="49"/>
      <c r="J1215" s="49"/>
      <c r="K1215" s="49"/>
      <c r="L1215" s="49"/>
      <c r="M1215" s="49"/>
      <c r="N1215" s="49"/>
      <c r="O1215" s="49"/>
      <c r="P1215" s="49"/>
      <c r="Q1215" s="49"/>
      <c r="R1215" s="49"/>
      <c r="S1215" s="49"/>
      <c r="T1215" s="49"/>
      <c r="U1215" s="49"/>
      <c r="V1215" s="49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</row>
    <row r="1216" spans="3:134">
      <c r="C1216"/>
      <c r="D1216"/>
      <c r="E1216"/>
      <c r="F1216"/>
      <c r="G1216" s="28"/>
      <c r="H1216" s="49"/>
      <c r="I1216" s="49"/>
      <c r="J1216" s="49"/>
      <c r="K1216" s="49"/>
      <c r="L1216" s="49"/>
      <c r="M1216" s="49"/>
      <c r="N1216" s="49"/>
      <c r="O1216" s="49"/>
      <c r="P1216" s="49"/>
      <c r="Q1216" s="49"/>
      <c r="R1216" s="49"/>
      <c r="S1216" s="49"/>
      <c r="T1216" s="49"/>
      <c r="U1216" s="49"/>
      <c r="V1216" s="49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</row>
    <row r="1217" spans="3:134">
      <c r="C1217"/>
      <c r="D1217"/>
      <c r="E1217"/>
      <c r="F1217"/>
      <c r="G1217" s="28"/>
      <c r="H1217" s="49"/>
      <c r="I1217" s="49"/>
      <c r="J1217" s="49"/>
      <c r="K1217" s="49"/>
      <c r="L1217" s="49"/>
      <c r="M1217" s="49"/>
      <c r="N1217" s="49"/>
      <c r="O1217" s="49"/>
      <c r="P1217" s="49"/>
      <c r="Q1217" s="49"/>
      <c r="R1217" s="49"/>
      <c r="S1217" s="49"/>
      <c r="T1217" s="49"/>
      <c r="U1217" s="49"/>
      <c r="V1217" s="49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</row>
    <row r="1218" spans="3:134">
      <c r="C1218"/>
      <c r="D1218"/>
      <c r="E1218"/>
      <c r="F1218"/>
      <c r="G1218" s="28"/>
      <c r="H1218" s="49"/>
      <c r="I1218" s="49"/>
      <c r="J1218" s="49"/>
      <c r="K1218" s="49"/>
      <c r="L1218" s="49"/>
      <c r="M1218" s="49"/>
      <c r="N1218" s="49"/>
      <c r="O1218" s="49"/>
      <c r="P1218" s="49"/>
      <c r="Q1218" s="49"/>
      <c r="R1218" s="49"/>
      <c r="S1218" s="49"/>
      <c r="T1218" s="49"/>
      <c r="U1218" s="49"/>
      <c r="V1218" s="49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</row>
    <row r="1219" spans="3:134">
      <c r="C1219"/>
      <c r="D1219"/>
      <c r="E1219"/>
      <c r="F1219"/>
      <c r="G1219" s="28"/>
      <c r="H1219" s="49"/>
      <c r="I1219" s="49"/>
      <c r="J1219" s="49"/>
      <c r="K1219" s="49"/>
      <c r="L1219" s="49"/>
      <c r="M1219" s="49"/>
      <c r="N1219" s="49"/>
      <c r="O1219" s="49"/>
      <c r="P1219" s="49"/>
      <c r="Q1219" s="49"/>
      <c r="R1219" s="49"/>
      <c r="S1219" s="49"/>
      <c r="T1219" s="49"/>
      <c r="U1219" s="49"/>
      <c r="V1219" s="4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</row>
    <row r="1220" spans="3:134">
      <c r="C1220"/>
      <c r="D1220"/>
      <c r="E1220"/>
      <c r="F1220"/>
      <c r="G1220" s="28"/>
      <c r="H1220" s="49"/>
      <c r="I1220" s="49"/>
      <c r="J1220" s="49"/>
      <c r="K1220" s="49"/>
      <c r="L1220" s="49"/>
      <c r="M1220" s="49"/>
      <c r="N1220" s="49"/>
      <c r="O1220" s="49"/>
      <c r="P1220" s="49"/>
      <c r="Q1220" s="49"/>
      <c r="R1220" s="49"/>
      <c r="S1220" s="49"/>
      <c r="T1220" s="49"/>
      <c r="U1220" s="49"/>
      <c r="V1220" s="49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</row>
    <row r="1221" spans="3:134">
      <c r="C1221"/>
      <c r="D1221"/>
      <c r="E1221"/>
      <c r="F1221"/>
      <c r="G1221" s="28"/>
      <c r="H1221" s="49"/>
      <c r="I1221" s="49"/>
      <c r="J1221" s="49"/>
      <c r="K1221" s="49"/>
      <c r="L1221" s="49"/>
      <c r="M1221" s="49"/>
      <c r="N1221" s="49"/>
      <c r="O1221" s="49"/>
      <c r="P1221" s="49"/>
      <c r="Q1221" s="49"/>
      <c r="R1221" s="49"/>
      <c r="S1221" s="49"/>
      <c r="T1221" s="49"/>
      <c r="U1221" s="49"/>
      <c r="V1221" s="49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</row>
    <row r="1222" spans="3:134">
      <c r="C1222"/>
      <c r="D1222"/>
      <c r="E1222"/>
      <c r="F1222"/>
      <c r="G1222" s="28"/>
      <c r="H1222" s="49"/>
      <c r="I1222" s="49"/>
      <c r="J1222" s="49"/>
      <c r="K1222" s="49"/>
      <c r="L1222" s="49"/>
      <c r="M1222" s="49"/>
      <c r="N1222" s="49"/>
      <c r="O1222" s="49"/>
      <c r="P1222" s="49"/>
      <c r="Q1222" s="49"/>
      <c r="R1222" s="49"/>
      <c r="S1222" s="49"/>
      <c r="T1222" s="49"/>
      <c r="U1222" s="49"/>
      <c r="V1222" s="49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</row>
    <row r="1223" spans="3:134">
      <c r="C1223"/>
      <c r="D1223"/>
      <c r="E1223"/>
      <c r="F1223"/>
      <c r="G1223" s="28"/>
      <c r="H1223" s="49"/>
      <c r="I1223" s="49"/>
      <c r="J1223" s="49"/>
      <c r="K1223" s="49"/>
      <c r="L1223" s="49"/>
      <c r="M1223" s="49"/>
      <c r="N1223" s="49"/>
      <c r="O1223" s="49"/>
      <c r="P1223" s="49"/>
      <c r="Q1223" s="49"/>
      <c r="R1223" s="49"/>
      <c r="S1223" s="49"/>
      <c r="T1223" s="49"/>
      <c r="U1223" s="49"/>
      <c r="V1223" s="49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</row>
    <row r="1224" spans="3:134">
      <c r="C1224"/>
      <c r="D1224"/>
      <c r="E1224"/>
      <c r="F1224"/>
      <c r="G1224" s="28"/>
      <c r="H1224" s="49"/>
      <c r="I1224" s="49"/>
      <c r="J1224" s="49"/>
      <c r="K1224" s="49"/>
      <c r="L1224" s="49"/>
      <c r="M1224" s="49"/>
      <c r="N1224" s="49"/>
      <c r="O1224" s="49"/>
      <c r="P1224" s="49"/>
      <c r="Q1224" s="49"/>
      <c r="R1224" s="49"/>
      <c r="S1224" s="49"/>
      <c r="T1224" s="49"/>
      <c r="U1224" s="49"/>
      <c r="V1224" s="49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</row>
    <row r="1225" spans="3:134">
      <c r="C1225"/>
      <c r="D1225"/>
      <c r="E1225"/>
      <c r="F1225"/>
      <c r="G1225" s="28"/>
      <c r="H1225" s="49"/>
      <c r="I1225" s="49"/>
      <c r="J1225" s="49"/>
      <c r="K1225" s="49"/>
      <c r="L1225" s="49"/>
      <c r="M1225" s="49"/>
      <c r="N1225" s="49"/>
      <c r="O1225" s="49"/>
      <c r="P1225" s="49"/>
      <c r="Q1225" s="49"/>
      <c r="R1225" s="49"/>
      <c r="S1225" s="49"/>
      <c r="T1225" s="49"/>
      <c r="U1225" s="49"/>
      <c r="V1225" s="49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</row>
    <row r="1226" spans="3:134">
      <c r="C1226"/>
      <c r="D1226"/>
      <c r="E1226"/>
      <c r="F1226"/>
      <c r="G1226" s="28"/>
      <c r="H1226" s="49"/>
      <c r="I1226" s="49"/>
      <c r="J1226" s="49"/>
      <c r="K1226" s="49"/>
      <c r="L1226" s="49"/>
      <c r="M1226" s="49"/>
      <c r="N1226" s="49"/>
      <c r="O1226" s="49"/>
      <c r="P1226" s="49"/>
      <c r="Q1226" s="49"/>
      <c r="R1226" s="49"/>
      <c r="S1226" s="49"/>
      <c r="T1226" s="49"/>
      <c r="U1226" s="49"/>
      <c r="V1226" s="49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</row>
    <row r="1227" spans="3:134">
      <c r="C1227"/>
      <c r="D1227"/>
      <c r="E1227"/>
      <c r="F1227"/>
      <c r="G1227" s="28"/>
      <c r="H1227" s="49"/>
      <c r="I1227" s="49"/>
      <c r="J1227" s="49"/>
      <c r="K1227" s="49"/>
      <c r="L1227" s="49"/>
      <c r="M1227" s="49"/>
      <c r="N1227" s="49"/>
      <c r="O1227" s="49"/>
      <c r="P1227" s="49"/>
      <c r="Q1227" s="49"/>
      <c r="R1227" s="49"/>
      <c r="S1227" s="49"/>
      <c r="T1227" s="49"/>
      <c r="U1227" s="49"/>
      <c r="V1227" s="49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</row>
    <row r="1228" spans="3:134">
      <c r="C1228"/>
      <c r="D1228"/>
      <c r="E1228"/>
      <c r="F1228"/>
      <c r="G1228" s="28"/>
      <c r="H1228" s="49"/>
      <c r="I1228" s="49"/>
      <c r="J1228" s="49"/>
      <c r="K1228" s="49"/>
      <c r="L1228" s="49"/>
      <c r="M1228" s="49"/>
      <c r="N1228" s="49"/>
      <c r="O1228" s="49"/>
      <c r="P1228" s="49"/>
      <c r="Q1228" s="49"/>
      <c r="R1228" s="49"/>
      <c r="S1228" s="49"/>
      <c r="T1228" s="49"/>
      <c r="U1228" s="49"/>
      <c r="V1228" s="49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</row>
    <row r="1229" spans="3:134">
      <c r="C1229"/>
      <c r="D1229"/>
      <c r="E1229"/>
      <c r="F1229"/>
      <c r="G1229" s="28"/>
      <c r="H1229" s="49"/>
      <c r="I1229" s="49"/>
      <c r="J1229" s="49"/>
      <c r="K1229" s="49"/>
      <c r="L1229" s="49"/>
      <c r="M1229" s="49"/>
      <c r="N1229" s="49"/>
      <c r="O1229" s="49"/>
      <c r="P1229" s="49"/>
      <c r="Q1229" s="49"/>
      <c r="R1229" s="49"/>
      <c r="S1229" s="49"/>
      <c r="T1229" s="49"/>
      <c r="U1229" s="49"/>
      <c r="V1229" s="4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</row>
    <row r="1230" spans="3:134">
      <c r="C1230"/>
      <c r="D1230"/>
      <c r="E1230"/>
      <c r="F1230"/>
      <c r="G1230" s="28"/>
      <c r="H1230" s="49"/>
      <c r="I1230" s="49"/>
      <c r="J1230" s="49"/>
      <c r="K1230" s="49"/>
      <c r="L1230" s="49"/>
      <c r="M1230" s="49"/>
      <c r="N1230" s="49"/>
      <c r="O1230" s="49"/>
      <c r="P1230" s="49"/>
      <c r="Q1230" s="49"/>
      <c r="R1230" s="49"/>
      <c r="S1230" s="49"/>
      <c r="T1230" s="49"/>
      <c r="U1230" s="49"/>
      <c r="V1230" s="49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</row>
    <row r="1231" spans="3:134">
      <c r="C1231"/>
      <c r="D1231"/>
      <c r="E1231"/>
      <c r="F1231"/>
      <c r="G1231" s="28"/>
      <c r="H1231" s="49"/>
      <c r="I1231" s="49"/>
      <c r="J1231" s="49"/>
      <c r="K1231" s="49"/>
      <c r="L1231" s="49"/>
      <c r="M1231" s="49"/>
      <c r="N1231" s="49"/>
      <c r="O1231" s="49"/>
      <c r="P1231" s="49"/>
      <c r="Q1231" s="49"/>
      <c r="R1231" s="49"/>
      <c r="S1231" s="49"/>
      <c r="T1231" s="49"/>
      <c r="U1231" s="49"/>
      <c r="V1231" s="49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</row>
    <row r="1232" spans="3:134">
      <c r="C1232"/>
      <c r="D1232"/>
      <c r="E1232"/>
      <c r="F1232"/>
      <c r="G1232" s="28"/>
      <c r="H1232" s="49"/>
      <c r="I1232" s="49"/>
      <c r="J1232" s="49"/>
      <c r="K1232" s="49"/>
      <c r="L1232" s="49"/>
      <c r="M1232" s="49"/>
      <c r="N1232" s="49"/>
      <c r="O1232" s="49"/>
      <c r="P1232" s="49"/>
      <c r="Q1232" s="49"/>
      <c r="R1232" s="49"/>
      <c r="S1232" s="49"/>
      <c r="T1232" s="49"/>
      <c r="U1232" s="49"/>
      <c r="V1232" s="49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</row>
    <row r="1233" spans="3:134">
      <c r="C1233"/>
      <c r="D1233"/>
      <c r="E1233"/>
      <c r="F1233"/>
      <c r="G1233" s="28"/>
      <c r="H1233" s="49"/>
      <c r="I1233" s="49"/>
      <c r="J1233" s="49"/>
      <c r="K1233" s="49"/>
      <c r="L1233" s="49"/>
      <c r="M1233" s="49"/>
      <c r="N1233" s="49"/>
      <c r="O1233" s="49"/>
      <c r="P1233" s="49"/>
      <c r="Q1233" s="49"/>
      <c r="R1233" s="49"/>
      <c r="S1233" s="49"/>
      <c r="T1233" s="49"/>
      <c r="U1233" s="49"/>
      <c r="V1233" s="49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</row>
    <row r="1234" spans="3:134">
      <c r="C1234"/>
      <c r="D1234"/>
      <c r="E1234"/>
      <c r="F1234"/>
      <c r="G1234" s="28"/>
      <c r="H1234" s="49"/>
      <c r="I1234" s="49"/>
      <c r="J1234" s="49"/>
      <c r="K1234" s="49"/>
      <c r="L1234" s="49"/>
      <c r="M1234" s="49"/>
      <c r="N1234" s="49"/>
      <c r="O1234" s="49"/>
      <c r="P1234" s="49"/>
      <c r="Q1234" s="49"/>
      <c r="R1234" s="49"/>
      <c r="S1234" s="49"/>
      <c r="T1234" s="49"/>
      <c r="U1234" s="49"/>
      <c r="V1234" s="49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</row>
    <row r="1235" spans="3:134">
      <c r="C1235"/>
      <c r="D1235"/>
      <c r="E1235"/>
      <c r="F1235"/>
      <c r="G1235" s="28"/>
      <c r="H1235" s="49"/>
      <c r="I1235" s="49"/>
      <c r="J1235" s="49"/>
      <c r="K1235" s="49"/>
      <c r="L1235" s="49"/>
      <c r="M1235" s="49"/>
      <c r="N1235" s="49"/>
      <c r="O1235" s="49"/>
      <c r="P1235" s="49"/>
      <c r="Q1235" s="49"/>
      <c r="R1235" s="49"/>
      <c r="S1235" s="49"/>
      <c r="T1235" s="49"/>
      <c r="U1235" s="49"/>
      <c r="V1235" s="49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</row>
    <row r="1236" spans="3:134">
      <c r="C1236"/>
      <c r="D1236"/>
      <c r="E1236"/>
      <c r="F1236"/>
      <c r="G1236" s="28"/>
      <c r="H1236" s="49"/>
      <c r="I1236" s="49"/>
      <c r="J1236" s="49"/>
      <c r="K1236" s="49"/>
      <c r="L1236" s="49"/>
      <c r="M1236" s="49"/>
      <c r="N1236" s="49"/>
      <c r="O1236" s="49"/>
      <c r="P1236" s="49"/>
      <c r="Q1236" s="49"/>
      <c r="R1236" s="49"/>
      <c r="S1236" s="49"/>
      <c r="T1236" s="49"/>
      <c r="U1236" s="49"/>
      <c r="V1236" s="49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</row>
    <row r="1237" spans="3:134">
      <c r="C1237"/>
      <c r="D1237"/>
      <c r="E1237"/>
      <c r="F1237"/>
      <c r="G1237" s="28"/>
      <c r="H1237" s="49"/>
      <c r="I1237" s="49"/>
      <c r="J1237" s="49"/>
      <c r="K1237" s="49"/>
      <c r="L1237" s="49"/>
      <c r="M1237" s="49"/>
      <c r="N1237" s="49"/>
      <c r="O1237" s="49"/>
      <c r="P1237" s="49"/>
      <c r="Q1237" s="49"/>
      <c r="R1237" s="49"/>
      <c r="S1237" s="49"/>
      <c r="T1237" s="49"/>
      <c r="U1237" s="49"/>
      <c r="V1237" s="49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</row>
    <row r="1238" spans="3:134">
      <c r="C1238"/>
      <c r="D1238"/>
      <c r="E1238"/>
      <c r="F1238"/>
      <c r="G1238" s="28"/>
      <c r="H1238" s="49"/>
      <c r="I1238" s="49"/>
      <c r="J1238" s="49"/>
      <c r="K1238" s="49"/>
      <c r="L1238" s="49"/>
      <c r="M1238" s="49"/>
      <c r="N1238" s="49"/>
      <c r="O1238" s="49"/>
      <c r="P1238" s="49"/>
      <c r="Q1238" s="49"/>
      <c r="R1238" s="49"/>
      <c r="S1238" s="49"/>
      <c r="T1238" s="49"/>
      <c r="U1238" s="49"/>
      <c r="V1238" s="49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</row>
    <row r="1239" spans="3:134">
      <c r="C1239"/>
      <c r="D1239"/>
      <c r="E1239"/>
      <c r="F1239"/>
      <c r="G1239" s="28"/>
      <c r="H1239" s="49"/>
      <c r="I1239" s="49"/>
      <c r="J1239" s="49"/>
      <c r="K1239" s="49"/>
      <c r="L1239" s="49"/>
      <c r="M1239" s="49"/>
      <c r="N1239" s="49"/>
      <c r="O1239" s="49"/>
      <c r="P1239" s="49"/>
      <c r="Q1239" s="49"/>
      <c r="R1239" s="49"/>
      <c r="S1239" s="49"/>
      <c r="T1239" s="49"/>
      <c r="U1239" s="49"/>
      <c r="V1239" s="4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</row>
    <row r="1240" spans="3:134">
      <c r="C1240"/>
      <c r="D1240"/>
      <c r="E1240"/>
      <c r="F1240"/>
      <c r="G1240" s="28"/>
      <c r="H1240" s="49"/>
      <c r="I1240" s="49"/>
      <c r="J1240" s="49"/>
      <c r="K1240" s="49"/>
      <c r="L1240" s="49"/>
      <c r="M1240" s="49"/>
      <c r="N1240" s="49"/>
      <c r="O1240" s="49"/>
      <c r="P1240" s="49"/>
      <c r="Q1240" s="49"/>
      <c r="R1240" s="49"/>
      <c r="S1240" s="49"/>
      <c r="T1240" s="49"/>
      <c r="U1240" s="49"/>
      <c r="V1240" s="49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</row>
    <row r="1241" spans="3:134">
      <c r="C1241"/>
      <c r="D1241"/>
      <c r="E1241"/>
      <c r="F1241"/>
      <c r="G1241" s="28"/>
      <c r="H1241" s="49"/>
      <c r="I1241" s="49"/>
      <c r="J1241" s="49"/>
      <c r="K1241" s="49"/>
      <c r="L1241" s="49"/>
      <c r="M1241" s="49"/>
      <c r="N1241" s="49"/>
      <c r="O1241" s="49"/>
      <c r="P1241" s="49"/>
      <c r="Q1241" s="49"/>
      <c r="R1241" s="49"/>
      <c r="S1241" s="49"/>
      <c r="T1241" s="49"/>
      <c r="U1241" s="49"/>
      <c r="V1241" s="49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</row>
    <row r="1242" spans="3:134">
      <c r="C1242"/>
      <c r="D1242"/>
      <c r="E1242"/>
      <c r="F1242"/>
      <c r="G1242" s="28"/>
      <c r="H1242" s="49"/>
      <c r="I1242" s="49"/>
      <c r="J1242" s="49"/>
      <c r="K1242" s="49"/>
      <c r="L1242" s="49"/>
      <c r="M1242" s="49"/>
      <c r="N1242" s="49"/>
      <c r="O1242" s="49"/>
      <c r="P1242" s="49"/>
      <c r="Q1242" s="49"/>
      <c r="R1242" s="49"/>
      <c r="S1242" s="49"/>
      <c r="T1242" s="49"/>
      <c r="U1242" s="49"/>
      <c r="V1242" s="49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</row>
    <row r="1243" spans="3:134">
      <c r="C1243"/>
      <c r="D1243"/>
      <c r="E1243"/>
      <c r="F1243"/>
      <c r="G1243" s="28"/>
      <c r="H1243" s="49"/>
      <c r="I1243" s="49"/>
      <c r="J1243" s="49"/>
      <c r="K1243" s="49"/>
      <c r="L1243" s="49"/>
      <c r="M1243" s="49"/>
      <c r="N1243" s="49"/>
      <c r="O1243" s="49"/>
      <c r="P1243" s="49"/>
      <c r="Q1243" s="49"/>
      <c r="R1243" s="49"/>
      <c r="S1243" s="49"/>
      <c r="T1243" s="49"/>
      <c r="U1243" s="49"/>
      <c r="V1243" s="49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</row>
  </sheetData>
  <sheetProtection algorithmName="SHA-512" hashValue="eg7CBZZANf3yK9M9wB4qlZe4VHtZ0t14CGIE3SEiPzSpxHZZQXP9Gt4Oo0/EeOgH9frlDHOVEXbMzjghATidJA==" saltValue="7Mk3xIbGx3SjVrZeF6kLPg==" spinCount="100000" sheet="1" objects="1" scenarios="1"/>
  <sortState xmlns:xlrd2="http://schemas.microsoft.com/office/spreadsheetml/2017/richdata2" ref="A197:J207">
    <sortCondition ref="A197:A207"/>
  </sortState>
  <mergeCells count="11">
    <mergeCell ref="D1:G1"/>
    <mergeCell ref="D2:F2"/>
    <mergeCell ref="B13:B14"/>
    <mergeCell ref="D3:F3"/>
    <mergeCell ref="D5:F5"/>
    <mergeCell ref="D7:F7"/>
    <mergeCell ref="D8:F8"/>
    <mergeCell ref="D9:F9"/>
    <mergeCell ref="D10:F10"/>
    <mergeCell ref="D6:F6"/>
    <mergeCell ref="A4:G4"/>
  </mergeCells>
  <phoneticPr fontId="0" type="noConversion"/>
  <printOptions horizontalCentered="1" gridLines="1"/>
  <pageMargins left="0.25333" right="0.25" top="0.82" bottom="0.53" header="0.42" footer="0"/>
  <pageSetup scale="99" orientation="portrait" r:id="rId1"/>
  <headerFooter alignWithMargins="0">
    <oddHeader>&amp;C&amp;"Arial,Bold"&amp;14Schedule of Values&amp;Rrevised 2/16/2021</oddHeader>
    <oddFooter>&amp;RPage &amp;P of &amp;N</oddFooter>
  </headerFooter>
  <rowBreaks count="5" manualBreakCount="5">
    <brk id="41" max="6" man="1"/>
    <brk id="83" max="6" man="1"/>
    <brk id="127" max="6" man="1"/>
    <brk id="168" max="6" man="1"/>
    <brk id="203" max="6" man="1"/>
  </rowBreaks>
  <ignoredErrors>
    <ignoredError sqref="A22 A29:A30 A37:A39 A44:A45 A50:A52 A57:A61 A85:A88 A100:A105 A115 A129:A130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bond work</vt:lpstr>
      <vt:lpstr>main adjacent ONLY</vt:lpstr>
      <vt:lpstr>NW Fire</vt:lpstr>
      <vt:lpstr>Combined total project</vt:lpstr>
      <vt:lpstr>'bond work'!Print_Area</vt:lpstr>
      <vt:lpstr>'Combined total project'!Print_Area</vt:lpstr>
      <vt:lpstr>'main adjacent ONLY'!Print_Area</vt:lpstr>
      <vt:lpstr>'NW Fire'!Print_Area</vt:lpstr>
      <vt:lpstr>'bond work'!Print_Titles</vt:lpstr>
      <vt:lpstr>'Combined total project'!Print_Titles</vt:lpstr>
      <vt:lpstr>'main adjacent ONLY'!Print_Titles</vt:lpstr>
      <vt:lpstr>'NW Fire'!Print_Titles</vt:lpstr>
    </vt:vector>
  </TitlesOfParts>
  <Company>sfb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kcampbell</dc:creator>
  <cp:lastModifiedBy>Carmen Wyckoff</cp:lastModifiedBy>
  <cp:lastPrinted>2021-02-17T03:49:12Z</cp:lastPrinted>
  <dcterms:created xsi:type="dcterms:W3CDTF">2006-08-31T18:48:44Z</dcterms:created>
  <dcterms:modified xsi:type="dcterms:W3CDTF">2024-05-23T18:40:02Z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